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worksheets/sheet6.xml" ContentType="application/vnd.openxmlformats-officedocument.spreadsheetml.worksheet+xml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2255" windowHeight="10230"/>
  </bookViews>
  <sheets>
    <sheet name="Kierunek" sheetId="1" r:id="rId1"/>
    <sheet name="Podstawowe obieralne" sheetId="7" r:id="rId2"/>
    <sheet name="Kierunkowe obieralne" sheetId="8" r:id="rId3"/>
    <sheet name="Specjalność" sheetId="5" r:id="rId4"/>
    <sheet name="P" sheetId="2" r:id="rId5"/>
    <sheet name="Arkusz1" sheetId="9" r:id="rId6"/>
  </sheets>
  <definedNames>
    <definedName name="druk_kier">Kierunek!$C$1:$AT$80</definedName>
    <definedName name="druk_podst">Kierunek!$C$1:$AT$80</definedName>
    <definedName name="druk_spec" localSheetId="2">'Kierunkowe obieralne'!$C$1:$AS$14</definedName>
    <definedName name="druk_spec" localSheetId="1">'Podstawowe obieralne'!$C$1:$AS$16</definedName>
    <definedName name="druk_spec">Specjalność!$C$1:$AS$23</definedName>
    <definedName name="ECTS_r">P!$C$11</definedName>
    <definedName name="ECTS_s">P!$C$11</definedName>
    <definedName name="egz_r">P!$C$10</definedName>
    <definedName name="egz_s">P!$C$9</definedName>
    <definedName name="max_11">P!$C$8</definedName>
    <definedName name="max_st">P!$C$7</definedName>
    <definedName name="max_t">P!$C$5</definedName>
    <definedName name="min_st">P!$C$6</definedName>
    <definedName name="_xlnm.Print_Area" localSheetId="0">Kierunek!$C$1:$AY$85</definedName>
    <definedName name="_xlnm.Print_Area" localSheetId="2">'Kierunkowe obieralne'!$C$1:$AS$19</definedName>
    <definedName name="_xlnm.Print_Area" localSheetId="1">'Podstawowe obieralne'!$C$1:$AS$21</definedName>
    <definedName name="_xlnm.Print_Area" localSheetId="3">Specjalność!$C$1:$AS$28</definedName>
    <definedName name="tyg">P!$C$4</definedName>
  </definedNames>
  <calcPr calcId="125725"/>
</workbook>
</file>

<file path=xl/calcChain.xml><?xml version="1.0" encoding="utf-8"?>
<calcChain xmlns="http://schemas.openxmlformats.org/spreadsheetml/2006/main">
  <c r="F10" i="1"/>
  <c r="K69"/>
  <c r="I69"/>
  <c r="H69"/>
  <c r="G69"/>
  <c r="F69"/>
  <c r="K68"/>
  <c r="I68"/>
  <c r="H68"/>
  <c r="G68"/>
  <c r="F68"/>
  <c r="K67"/>
  <c r="I67"/>
  <c r="H67"/>
  <c r="G67"/>
  <c r="F67"/>
  <c r="K66"/>
  <c r="I66"/>
  <c r="H66"/>
  <c r="G66"/>
  <c r="F66"/>
  <c r="K65"/>
  <c r="I65"/>
  <c r="H65"/>
  <c r="G65"/>
  <c r="F65"/>
  <c r="K63"/>
  <c r="I63"/>
  <c r="H63"/>
  <c r="G63"/>
  <c r="F63"/>
  <c r="K62"/>
  <c r="I62"/>
  <c r="H62"/>
  <c r="G62"/>
  <c r="F62"/>
  <c r="J62" l="1"/>
  <c r="J65"/>
  <c r="J67"/>
  <c r="J69"/>
  <c r="J63"/>
  <c r="J66"/>
  <c r="J68"/>
  <c r="K76"/>
  <c r="F76"/>
  <c r="G76"/>
  <c r="H76"/>
  <c r="I76"/>
  <c r="J76" l="1"/>
  <c r="I77" l="1"/>
  <c r="I64"/>
  <c r="H64"/>
  <c r="G64"/>
  <c r="F64"/>
  <c r="I60"/>
  <c r="H60"/>
  <c r="G60"/>
  <c r="F60"/>
  <c r="I58"/>
  <c r="H58"/>
  <c r="G58"/>
  <c r="F58"/>
  <c r="F71"/>
  <c r="G71"/>
  <c r="H71"/>
  <c r="I71"/>
  <c r="F72"/>
  <c r="G72"/>
  <c r="H72"/>
  <c r="I72"/>
  <c r="F73"/>
  <c r="G73"/>
  <c r="H73"/>
  <c r="I73"/>
  <c r="I70"/>
  <c r="H70"/>
  <c r="G70"/>
  <c r="F70"/>
  <c r="I57"/>
  <c r="H57"/>
  <c r="G57"/>
  <c r="G56" s="1"/>
  <c r="F57"/>
  <c r="F53"/>
  <c r="G53"/>
  <c r="H53"/>
  <c r="I53"/>
  <c r="F54"/>
  <c r="G54"/>
  <c r="H54"/>
  <c r="I54"/>
  <c r="F55"/>
  <c r="J55" s="1"/>
  <c r="G55"/>
  <c r="H55"/>
  <c r="I55"/>
  <c r="I52"/>
  <c r="H52"/>
  <c r="G52"/>
  <c r="F52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I40"/>
  <c r="H40"/>
  <c r="G40"/>
  <c r="F40"/>
  <c r="I38"/>
  <c r="H38"/>
  <c r="G38"/>
  <c r="F38"/>
  <c r="I50"/>
  <c r="H50"/>
  <c r="G50"/>
  <c r="F50"/>
  <c r="I39"/>
  <c r="H39"/>
  <c r="G39"/>
  <c r="F39"/>
  <c r="I36"/>
  <c r="H36"/>
  <c r="G36"/>
  <c r="F36"/>
  <c r="F32"/>
  <c r="G32"/>
  <c r="H32"/>
  <c r="I32"/>
  <c r="F33"/>
  <c r="G33"/>
  <c r="H33"/>
  <c r="I33"/>
  <c r="F34"/>
  <c r="G34"/>
  <c r="H34"/>
  <c r="I34"/>
  <c r="F35"/>
  <c r="G35"/>
  <c r="H35"/>
  <c r="I35"/>
  <c r="I31"/>
  <c r="H31"/>
  <c r="G31"/>
  <c r="F31"/>
  <c r="I28"/>
  <c r="H28"/>
  <c r="G28"/>
  <c r="F28"/>
  <c r="I26"/>
  <c r="H26"/>
  <c r="G26"/>
  <c r="F26"/>
  <c r="F22"/>
  <c r="G22"/>
  <c r="H22"/>
  <c r="I22"/>
  <c r="F23"/>
  <c r="G23"/>
  <c r="H23"/>
  <c r="I23"/>
  <c r="F24"/>
  <c r="G24"/>
  <c r="H24"/>
  <c r="I24"/>
  <c r="F25"/>
  <c r="G25"/>
  <c r="H25"/>
  <c r="I25"/>
  <c r="G21"/>
  <c r="H21"/>
  <c r="I21"/>
  <c r="F21"/>
  <c r="I14"/>
  <c r="H14"/>
  <c r="G14"/>
  <c r="F14"/>
  <c r="I12"/>
  <c r="H12"/>
  <c r="G12"/>
  <c r="F12"/>
  <c r="I10"/>
  <c r="H10"/>
  <c r="G10"/>
  <c r="I19"/>
  <c r="H19"/>
  <c r="G19"/>
  <c r="F19"/>
  <c r="I18"/>
  <c r="H18"/>
  <c r="G18"/>
  <c r="F18"/>
  <c r="I17"/>
  <c r="H17"/>
  <c r="G17"/>
  <c r="F17"/>
  <c r="I16"/>
  <c r="H16"/>
  <c r="G16"/>
  <c r="F16"/>
  <c r="G8"/>
  <c r="H8"/>
  <c r="I8"/>
  <c r="F8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L56"/>
  <c r="AX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Y30"/>
  <c r="L30"/>
  <c r="K55"/>
  <c r="K54"/>
  <c r="K53"/>
  <c r="K52"/>
  <c r="K40"/>
  <c r="K39"/>
  <c r="J53" l="1"/>
  <c r="I56"/>
  <c r="J52"/>
  <c r="J54"/>
  <c r="J40"/>
  <c r="J39"/>
  <c r="J38" l="1"/>
  <c r="J41"/>
  <c r="K38"/>
  <c r="K41"/>
  <c r="K73"/>
  <c r="K72"/>
  <c r="K71"/>
  <c r="K70"/>
  <c r="K58"/>
  <c r="J73" l="1"/>
  <c r="J58"/>
  <c r="J70"/>
  <c r="J72"/>
  <c r="J71"/>
  <c r="K60" l="1"/>
  <c r="K42"/>
  <c r="K43"/>
  <c r="K44"/>
  <c r="K45"/>
  <c r="K46"/>
  <c r="K47"/>
  <c r="K48"/>
  <c r="K49"/>
  <c r="K34"/>
  <c r="K31"/>
  <c r="K32"/>
  <c r="K33"/>
  <c r="K25"/>
  <c r="J60" l="1"/>
  <c r="J43"/>
  <c r="J42"/>
  <c r="J31"/>
  <c r="J34"/>
  <c r="J33"/>
  <c r="J32"/>
  <c r="J25"/>
  <c r="K36"/>
  <c r="J36" l="1"/>
  <c r="K50" l="1"/>
  <c r="J50" l="1"/>
  <c r="J47" l="1"/>
  <c r="K64"/>
  <c r="J64" l="1"/>
  <c r="K12" l="1"/>
  <c r="K28"/>
  <c r="I30"/>
  <c r="J12" l="1"/>
  <c r="J28"/>
  <c r="J45"/>
  <c r="J46"/>
  <c r="F56"/>
  <c r="H56"/>
  <c r="K57"/>
  <c r="K56" s="1"/>
  <c r="K35"/>
  <c r="K30" s="1"/>
  <c r="F30"/>
  <c r="G30"/>
  <c r="H30" l="1"/>
  <c r="J57"/>
  <c r="J56" s="1"/>
  <c r="J49"/>
  <c r="J48"/>
  <c r="J44"/>
  <c r="J35"/>
  <c r="K18"/>
  <c r="K19"/>
  <c r="H8" i="9"/>
  <c r="H9" s="1"/>
  <c r="I8"/>
  <c r="I9" s="1"/>
  <c r="J8"/>
  <c r="J9" s="1"/>
  <c r="G8"/>
  <c r="G9" s="1"/>
  <c r="K77" i="1"/>
  <c r="K75"/>
  <c r="K21"/>
  <c r="K10"/>
  <c r="F75"/>
  <c r="G75"/>
  <c r="H75"/>
  <c r="I75"/>
  <c r="F77"/>
  <c r="G77"/>
  <c r="H77"/>
  <c r="J30" l="1"/>
  <c r="F9" i="9"/>
  <c r="J19" i="1"/>
  <c r="J18"/>
  <c r="J77"/>
  <c r="J75"/>
  <c r="AX21" i="5" l="1"/>
  <c r="AY74" i="1" s="1"/>
  <c r="AW21" i="5"/>
  <c r="AX74" i="1" s="1"/>
  <c r="AV21" i="5"/>
  <c r="AW74" i="1" s="1"/>
  <c r="AU21" i="5"/>
  <c r="AV74" i="1" s="1"/>
  <c r="AT21" i="5"/>
  <c r="AU74" i="1" s="1"/>
  <c r="K22"/>
  <c r="K23"/>
  <c r="K24"/>
  <c r="K26"/>
  <c r="K14"/>
  <c r="K17"/>
  <c r="K8"/>
  <c r="L7"/>
  <c r="AY20"/>
  <c r="AX20"/>
  <c r="AW20"/>
  <c r="AV20"/>
  <c r="AU20"/>
  <c r="AY7"/>
  <c r="AX7"/>
  <c r="AW7"/>
  <c r="AV7"/>
  <c r="AU7"/>
  <c r="AT23" i="5"/>
  <c r="AY78" i="1" l="1"/>
  <c r="AV78"/>
  <c r="AX78"/>
  <c r="AW78"/>
  <c r="AU78"/>
  <c r="J10"/>
  <c r="F20"/>
  <c r="I7"/>
  <c r="G7"/>
  <c r="H7"/>
  <c r="H20"/>
  <c r="J24"/>
  <c r="J22"/>
  <c r="J26"/>
  <c r="J23"/>
  <c r="I20"/>
  <c r="G20"/>
  <c r="K7"/>
  <c r="F7"/>
  <c r="J8"/>
  <c r="J21"/>
  <c r="J17"/>
  <c r="J14"/>
  <c r="K20"/>
  <c r="AT22" i="5"/>
  <c r="J20" i="1" l="1"/>
  <c r="J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Q20"/>
  <c r="R20"/>
  <c r="S20"/>
  <c r="T20"/>
  <c r="U20"/>
  <c r="V20"/>
  <c r="V78" s="1"/>
  <c r="W20"/>
  <c r="W78" s="1"/>
  <c r="X20"/>
  <c r="X78" s="1"/>
  <c r="Y20"/>
  <c r="Y78" s="1"/>
  <c r="Z20"/>
  <c r="AA20"/>
  <c r="AA78" s="1"/>
  <c r="AB20"/>
  <c r="AB78" s="1"/>
  <c r="AC20"/>
  <c r="AC78" s="1"/>
  <c r="AD20"/>
  <c r="AD78" s="1"/>
  <c r="AE20"/>
  <c r="AF20"/>
  <c r="AF78" s="1"/>
  <c r="AG20"/>
  <c r="AG78" s="1"/>
  <c r="AH20"/>
  <c r="AH78" s="1"/>
  <c r="AI20"/>
  <c r="AI78" s="1"/>
  <c r="AJ20"/>
  <c r="AK20"/>
  <c r="AL20"/>
  <c r="AM20"/>
  <c r="L20"/>
  <c r="L78" s="1"/>
  <c r="M20"/>
  <c r="N20"/>
  <c r="O20"/>
  <c r="P20"/>
  <c r="AN20"/>
  <c r="AO20"/>
  <c r="AP20"/>
  <c r="AQ20"/>
  <c r="AR20"/>
  <c r="AS20"/>
  <c r="AT20"/>
  <c r="AE78" l="1"/>
  <c r="U78"/>
  <c r="S78"/>
  <c r="O78"/>
  <c r="M78"/>
  <c r="AJ78"/>
  <c r="Z78"/>
  <c r="T78"/>
  <c r="R78"/>
  <c r="P78"/>
  <c r="N78"/>
  <c r="Q78"/>
  <c r="J8" i="5"/>
  <c r="H8"/>
  <c r="G8"/>
  <c r="F8"/>
  <c r="E8"/>
  <c r="E7" i="7"/>
  <c r="E8"/>
  <c r="E9"/>
  <c r="E10"/>
  <c r="E11"/>
  <c r="E12"/>
  <c r="E13"/>
  <c r="E7" i="8"/>
  <c r="E8"/>
  <c r="E9"/>
  <c r="E10"/>
  <c r="E11"/>
  <c r="E7" i="5"/>
  <c r="E9"/>
  <c r="E10"/>
  <c r="E11"/>
  <c r="E12"/>
  <c r="E13"/>
  <c r="E14"/>
  <c r="E15"/>
  <c r="E16"/>
  <c r="E17"/>
  <c r="E18"/>
  <c r="E19"/>
  <c r="E20"/>
  <c r="F7" i="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7" i="8"/>
  <c r="G7"/>
  <c r="H7"/>
  <c r="F8"/>
  <c r="G8"/>
  <c r="H8"/>
  <c r="F9"/>
  <c r="G9"/>
  <c r="H9"/>
  <c r="F10"/>
  <c r="G10"/>
  <c r="H10"/>
  <c r="F11"/>
  <c r="G11"/>
  <c r="H11"/>
  <c r="F7" i="5"/>
  <c r="G7"/>
  <c r="H7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Y12" i="8"/>
  <c r="Y14" i="7"/>
  <c r="Y21" i="5"/>
  <c r="AS12" i="8"/>
  <c r="AR12"/>
  <c r="AQ12"/>
  <c r="AP12"/>
  <c r="AO13" s="1"/>
  <c r="AO12"/>
  <c r="X12"/>
  <c r="W12"/>
  <c r="V12"/>
  <c r="U12"/>
  <c r="T12"/>
  <c r="S12"/>
  <c r="R12"/>
  <c r="Q12"/>
  <c r="P12"/>
  <c r="P13" s="1"/>
  <c r="O12"/>
  <c r="N12"/>
  <c r="M12"/>
  <c r="L12"/>
  <c r="K12"/>
  <c r="AS21" i="5"/>
  <c r="AR21"/>
  <c r="AQ21"/>
  <c r="AP21"/>
  <c r="AO21"/>
  <c r="AP74" i="1" s="1"/>
  <c r="AP78" s="1"/>
  <c r="AN21" i="5"/>
  <c r="AO74" i="1" s="1"/>
  <c r="AO78" s="1"/>
  <c r="AM21" i="5"/>
  <c r="AL21"/>
  <c r="AJ21"/>
  <c r="AI21"/>
  <c r="AH21"/>
  <c r="AG21"/>
  <c r="AD21"/>
  <c r="AC21"/>
  <c r="AB21"/>
  <c r="Z21"/>
  <c r="X21"/>
  <c r="W21"/>
  <c r="U21"/>
  <c r="T21"/>
  <c r="S21"/>
  <c r="R21"/>
  <c r="P21"/>
  <c r="O21"/>
  <c r="N21"/>
  <c r="M21"/>
  <c r="K21"/>
  <c r="O14" i="7"/>
  <c r="T14"/>
  <c r="AS14"/>
  <c r="AR14"/>
  <c r="AQ14"/>
  <c r="AP14"/>
  <c r="M14"/>
  <c r="AO14"/>
  <c r="AO15" s="1"/>
  <c r="W14"/>
  <c r="X14"/>
  <c r="R14"/>
  <c r="S14"/>
  <c r="N14"/>
  <c r="AD12" i="8"/>
  <c r="AD14" i="7"/>
  <c r="AB12" i="8"/>
  <c r="AB14" i="7"/>
  <c r="AC12" i="8"/>
  <c r="AC14" i="7"/>
  <c r="AA12" i="8"/>
  <c r="Z13" s="1"/>
  <c r="AI12"/>
  <c r="AI14" i="7"/>
  <c r="AG12" i="8"/>
  <c r="AG14" i="7"/>
  <c r="AH12" i="8"/>
  <c r="AH14" i="7"/>
  <c r="AF12" i="8"/>
  <c r="AE12"/>
  <c r="Z12"/>
  <c r="AJ12"/>
  <c r="AK12"/>
  <c r="AL12"/>
  <c r="AL14" i="7"/>
  <c r="AM12" i="8"/>
  <c r="AM14" i="7"/>
  <c r="AN12" i="8"/>
  <c r="AN14" i="7"/>
  <c r="J7" i="8"/>
  <c r="J8"/>
  <c r="J9"/>
  <c r="J10"/>
  <c r="J11"/>
  <c r="V21" i="5"/>
  <c r="V14" i="7"/>
  <c r="U15" s="1"/>
  <c r="U14"/>
  <c r="Q21" i="5"/>
  <c r="Q14" i="7"/>
  <c r="P14"/>
  <c r="AF21" i="5"/>
  <c r="AF14" i="7"/>
  <c r="AA21" i="5"/>
  <c r="AA14" i="7"/>
  <c r="Z15" s="1"/>
  <c r="Z14"/>
  <c r="AK21" i="5"/>
  <c r="AK14" i="7"/>
  <c r="AJ14"/>
  <c r="L21" i="5"/>
  <c r="L14" i="7"/>
  <c r="K15" s="1"/>
  <c r="J7" i="5"/>
  <c r="J9"/>
  <c r="J10"/>
  <c r="J11"/>
  <c r="J12"/>
  <c r="J13"/>
  <c r="J14"/>
  <c r="J15"/>
  <c r="J16"/>
  <c r="J17"/>
  <c r="J18"/>
  <c r="J19"/>
  <c r="J20"/>
  <c r="J7" i="7"/>
  <c r="J14" s="1"/>
  <c r="J8"/>
  <c r="J9"/>
  <c r="J10"/>
  <c r="J11"/>
  <c r="J12"/>
  <c r="J13"/>
  <c r="AE21" i="5"/>
  <c r="AE14" i="7"/>
  <c r="K14"/>
  <c r="F2" i="8"/>
  <c r="F2" i="7"/>
  <c r="F2" i="5"/>
  <c r="U13" i="8"/>
  <c r="J12"/>
  <c r="I8" i="7"/>
  <c r="AE13" i="8"/>
  <c r="AJ15" i="7"/>
  <c r="AE15"/>
  <c r="K13" i="8"/>
  <c r="AJ23" i="5"/>
  <c r="AE14" i="8"/>
  <c r="AO14"/>
  <c r="U16" i="7"/>
  <c r="AJ16"/>
  <c r="K14" i="8"/>
  <c r="U14"/>
  <c r="P16" i="7"/>
  <c r="Z23" i="5"/>
  <c r="K16" i="7"/>
  <c r="K23" i="5"/>
  <c r="AO23"/>
  <c r="P14" i="8"/>
  <c r="AJ14"/>
  <c r="AE16" i="7"/>
  <c r="U23" i="5"/>
  <c r="AO16" i="7"/>
  <c r="Z14" i="8"/>
  <c r="P23" i="5"/>
  <c r="Z16" i="7"/>
  <c r="L79" i="1" l="1"/>
  <c r="E16" i="7"/>
  <c r="E14" i="8"/>
  <c r="AL74" i="1"/>
  <c r="AN74"/>
  <c r="AN78" s="1"/>
  <c r="P15" i="7"/>
  <c r="E15" s="1"/>
  <c r="AJ13" i="8"/>
  <c r="E13" s="1"/>
  <c r="G14" i="7"/>
  <c r="I11"/>
  <c r="AM74" i="1"/>
  <c r="AK74"/>
  <c r="AQ74"/>
  <c r="AQ78" s="1"/>
  <c r="AS74"/>
  <c r="AS78" s="1"/>
  <c r="AT74"/>
  <c r="AT78" s="1"/>
  <c r="AR74"/>
  <c r="AR78" s="1"/>
  <c r="I12" i="7"/>
  <c r="I20" i="5"/>
  <c r="I7" i="7"/>
  <c r="I11" i="8"/>
  <c r="I10" i="7"/>
  <c r="F14"/>
  <c r="I18" i="5"/>
  <c r="E12" i="8"/>
  <c r="I13" i="7"/>
  <c r="I9"/>
  <c r="I10" i="8"/>
  <c r="G12"/>
  <c r="H12"/>
  <c r="U22" i="5"/>
  <c r="K22"/>
  <c r="Z22"/>
  <c r="I14"/>
  <c r="I7" i="8"/>
  <c r="I7" i="5"/>
  <c r="I9" i="8"/>
  <c r="I8"/>
  <c r="I19" i="5"/>
  <c r="F12" i="8"/>
  <c r="H14" i="7"/>
  <c r="E14"/>
  <c r="I9" i="5"/>
  <c r="I10"/>
  <c r="I8"/>
  <c r="P22"/>
  <c r="AO22"/>
  <c r="AE22"/>
  <c r="I17"/>
  <c r="I16"/>
  <c r="I15"/>
  <c r="H21"/>
  <c r="I13"/>
  <c r="AJ22"/>
  <c r="I12"/>
  <c r="I11"/>
  <c r="J21"/>
  <c r="F21"/>
  <c r="G21"/>
  <c r="E23"/>
  <c r="E21"/>
  <c r="AK78" i="1" l="1"/>
  <c r="F74"/>
  <c r="F78" s="1"/>
  <c r="I74"/>
  <c r="I78" s="1"/>
  <c r="AM78"/>
  <c r="H74"/>
  <c r="H78" s="1"/>
  <c r="AL78"/>
  <c r="G74"/>
  <c r="G78" s="1"/>
  <c r="K74"/>
  <c r="K78" s="1"/>
  <c r="I14" i="7"/>
  <c r="I12" i="8"/>
  <c r="I21" i="5"/>
  <c r="E22"/>
  <c r="J74" i="1" l="1"/>
  <c r="J78" s="1"/>
  <c r="AK79" l="1"/>
  <c r="AP79"/>
  <c r="AU79"/>
  <c r="V79"/>
  <c r="AF79"/>
  <c r="Q79"/>
  <c r="AA79"/>
  <c r="F79" l="1"/>
  <c r="H81" l="1"/>
  <c r="G81"/>
  <c r="I81"/>
  <c r="F81"/>
  <c r="J81" l="1"/>
</calcChain>
</file>

<file path=xl/sharedStrings.xml><?xml version="1.0" encoding="utf-8"?>
<sst xmlns="http://schemas.openxmlformats.org/spreadsheetml/2006/main" count="365" uniqueCount="158">
  <si>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</si>
  <si>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</si>
  <si>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</si>
  <si>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</si>
  <si>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</si>
  <si>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</si>
  <si>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</si>
  <si>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</si>
  <si>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</si>
  <si>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Sem. IV</t>
  </si>
  <si>
    <t>Sem. V</t>
  </si>
  <si>
    <t>Sem. VI</t>
  </si>
  <si>
    <t>Sem. VII</t>
  </si>
  <si>
    <t>Liczba tygodni w semestrze</t>
  </si>
  <si>
    <t>Minimalna liczba godzin studiów</t>
  </si>
  <si>
    <t>Maksymalna liczba godzin studiów</t>
  </si>
  <si>
    <t>Maksymalna liczba godzin w sem. XI</t>
  </si>
  <si>
    <t>Maksymalna liczba egzaminów w semestrze</t>
  </si>
  <si>
    <t>Maksymalna liczba egzaminów w roku</t>
  </si>
  <si>
    <t>Tabela przeliczników i sum kontrolnych</t>
  </si>
  <si>
    <t>Maksymalna liczba godzin tygodniowo w semestrze</t>
  </si>
  <si>
    <t>tyg</t>
  </si>
  <si>
    <t>max_t</t>
  </si>
  <si>
    <t>max_11</t>
  </si>
  <si>
    <t>egz_s</t>
  </si>
  <si>
    <t>egz_r</t>
  </si>
  <si>
    <t>min_st</t>
  </si>
  <si>
    <t>max_st</t>
  </si>
  <si>
    <t>Suma godzin / ECTS</t>
  </si>
  <si>
    <t xml:space="preserve">Razem  </t>
  </si>
  <si>
    <t xml:space="preserve">PLAN STUDIÓW DLA KIERUNKU: </t>
  </si>
  <si>
    <t xml:space="preserve">SPECJALNOŚĆ: </t>
  </si>
  <si>
    <r>
      <t>P</t>
    </r>
    <r>
      <rPr>
        <vertAlign val="subscript"/>
        <sz val="10"/>
        <rFont val="Arial CE"/>
        <family val="2"/>
        <charset val="238"/>
      </rPr>
      <t>E</t>
    </r>
  </si>
  <si>
    <t>Suma punktów ECTS w semestrze</t>
  </si>
  <si>
    <t>ECTS_s</t>
  </si>
  <si>
    <t xml:space="preserve">Liczba egzaminów </t>
  </si>
  <si>
    <t>wszystkie</t>
  </si>
  <si>
    <t>Przedmioty (Kursy)</t>
  </si>
  <si>
    <t>Przedmioty (kursy) specjalnościowe</t>
  </si>
  <si>
    <t>Przedmioty (kursy) kierunkowe obieralne</t>
  </si>
  <si>
    <t>Przedmioty (kursy) podstawowe obieralne</t>
  </si>
  <si>
    <r>
      <t>P</t>
    </r>
    <r>
      <rPr>
        <vertAlign val="subscript"/>
        <sz val="14"/>
        <rFont val="Arial CE"/>
        <family val="2"/>
        <charset val="238"/>
      </rPr>
      <t>E</t>
    </r>
  </si>
  <si>
    <t xml:space="preserve">  kursy egzaminacyjne</t>
  </si>
  <si>
    <t xml:space="preserve">  kursy nieegzaminacyjne</t>
  </si>
  <si>
    <t>Przysposobienie akademickie</t>
  </si>
  <si>
    <t>Humanistyczne</t>
  </si>
  <si>
    <t>Języki obce</t>
  </si>
  <si>
    <t>Matematyka</t>
  </si>
  <si>
    <t>Mechanika techniczna</t>
  </si>
  <si>
    <t>Wytrzymałość materiałów</t>
  </si>
  <si>
    <t>Podstawy konstrukcji maszyn</t>
  </si>
  <si>
    <t>Podstawy sprawnego działania</t>
  </si>
  <si>
    <t>Podstawy kreatywności</t>
  </si>
  <si>
    <t>Angielski</t>
  </si>
  <si>
    <t>Niemiecki</t>
  </si>
  <si>
    <t>Projekty informatyczne</t>
  </si>
  <si>
    <t>Systemy informatyczne w przemyśle</t>
  </si>
  <si>
    <t>Obliczenia inżynierskie</t>
  </si>
  <si>
    <t>Aplikacje internetowe</t>
  </si>
  <si>
    <t>Zarządzanie produktem</t>
  </si>
  <si>
    <t>Innowacje i wdrożenia</t>
  </si>
  <si>
    <t>Sem. VIII</t>
  </si>
  <si>
    <t>w</t>
  </si>
  <si>
    <t>c</t>
  </si>
  <si>
    <t>l</t>
  </si>
  <si>
    <t>p</t>
  </si>
  <si>
    <t>Statystyka inżynierska</t>
  </si>
  <si>
    <t>Podstawy ekonomii</t>
  </si>
  <si>
    <t>Automatyka</t>
  </si>
  <si>
    <t>Transport I-szy stopień, studia inżynierskie niestacjonarne</t>
  </si>
  <si>
    <t>Przedsiębiorczość innowacyjna</t>
  </si>
  <si>
    <t>Analiza i prezentacja danych</t>
  </si>
  <si>
    <t>Badania operacyjne</t>
  </si>
  <si>
    <t>Programowanie komputerów</t>
  </si>
  <si>
    <t>Grafika inżynierska</t>
  </si>
  <si>
    <t>Logistyka</t>
  </si>
  <si>
    <t>Inżynieria ruchu</t>
  </si>
  <si>
    <t>Systemy transportowe</t>
  </si>
  <si>
    <t>Ekonomika transportu</t>
  </si>
  <si>
    <t>Środki transportu</t>
  </si>
  <si>
    <t>Podstawy eksploatacji technicznej</t>
  </si>
  <si>
    <t>Elektronika</t>
  </si>
  <si>
    <t>Elektrotechnika</t>
  </si>
  <si>
    <t>Organizacja i zarządzanie</t>
  </si>
  <si>
    <t>Metrologia i systemy pomiarowe</t>
  </si>
  <si>
    <t>Powłoki ochronne i dekoracyjne</t>
  </si>
  <si>
    <t>Prawo transportowe</t>
  </si>
  <si>
    <t>Certyfikacja w transporcie drogowym</t>
  </si>
  <si>
    <t>Ochrona środowiska w transporcie</t>
  </si>
  <si>
    <t>Recykling środków transportu</t>
  </si>
  <si>
    <t>Podstawy fizyki</t>
  </si>
  <si>
    <t>Projektowanie układów napędowych</t>
  </si>
  <si>
    <t>Projektowanie układów sterowania maszyn</t>
  </si>
  <si>
    <t>Modelowanie konstrukcji</t>
  </si>
  <si>
    <t>Analiza układów mechanicznych</t>
  </si>
  <si>
    <t>Blok zastosowań informatyki</t>
  </si>
  <si>
    <t>Moduł humanistyczno-ekonomiczno-społeczny</t>
  </si>
  <si>
    <t>Modul technologii informacyjnych</t>
  </si>
  <si>
    <t>Moduł nauk matematyczno-fizycznych</t>
  </si>
  <si>
    <t>Moduł konstrukcji maszyn</t>
  </si>
  <si>
    <t>Moduł organizacji i zarządzania transportem</t>
  </si>
  <si>
    <t>Moduł projektowania i analizy systemów transportowych</t>
  </si>
  <si>
    <t>Zastosowania układów elektrotechniki</t>
  </si>
  <si>
    <t>Moduł zastosowań układów elektrotechniki</t>
  </si>
  <si>
    <t>Moduł inżynierii wytwarzania</t>
  </si>
  <si>
    <t>Budowa pojazdów samochodowych</t>
  </si>
  <si>
    <t>Materiały eksploatacyjne</t>
  </si>
  <si>
    <t>Moduł podstaw budowy pojazdów</t>
  </si>
  <si>
    <t>Blok analiz i symulacji komputerowych</t>
  </si>
  <si>
    <t>Eksploatacja pojazdów samochodowych</t>
  </si>
  <si>
    <t>Moduł zagadnień prawnych</t>
  </si>
  <si>
    <t>Moduł zagadnień środowiskowych</t>
  </si>
  <si>
    <t>Blok zagadnień prawnych i środowiskowych w transporcie</t>
  </si>
  <si>
    <t>Metody obróbki kształtującej</t>
  </si>
  <si>
    <t>Procesy obróbki</t>
  </si>
  <si>
    <t>Urządzenia technologiczne</t>
  </si>
  <si>
    <t>Inżynieria powierzchni</t>
  </si>
  <si>
    <t>Obróbka powierzchniowa</t>
  </si>
  <si>
    <t>Ergonomia i inżynieria bezpieczeństwa</t>
  </si>
  <si>
    <t>Wychowanie fizyczne</t>
  </si>
  <si>
    <t>Termodynamika techniczna</t>
  </si>
  <si>
    <t>Moduł technik obliczeniowych</t>
  </si>
  <si>
    <t>Algorytmy i systemy obliczeniowe</t>
  </si>
  <si>
    <t>Podstawy programowania</t>
  </si>
  <si>
    <t>Moduł obliczeń i analiz inżynierskich</t>
  </si>
  <si>
    <t>Obliczenia i analizy inżynierskie</t>
  </si>
  <si>
    <t>GRUPA A       NIETECHNICZNE</t>
  </si>
  <si>
    <t>GRUPA B     PODSTAWOWE</t>
  </si>
  <si>
    <t>GRUPA  C     KIERUNKOWE</t>
  </si>
  <si>
    <t>Materiałoznawstwo</t>
  </si>
  <si>
    <t>projekt 1</t>
  </si>
  <si>
    <t>projekt 2</t>
  </si>
  <si>
    <t>projekt 3</t>
  </si>
  <si>
    <t>Układy napędowe</t>
  </si>
  <si>
    <t>GRUPA  D      KIERUNKOWE OBIERALNE</t>
  </si>
  <si>
    <t>Technologia napraw pojazdów samochodowych</t>
  </si>
  <si>
    <t>Blok naprawy i eksploatacji pojazdów samochodowych</t>
  </si>
  <si>
    <t>GRUPA E     SPECJALNOŚCIOWE</t>
  </si>
  <si>
    <t xml:space="preserve">Praktyka </t>
  </si>
  <si>
    <t>Seminarium dyplomowe</t>
  </si>
  <si>
    <t>Praca dyplomowa, egzamin dyplomowy</t>
  </si>
  <si>
    <t xml:space="preserve">Infrastruktura transportu </t>
  </si>
  <si>
    <t>Moduł rekonstrukcji</t>
  </si>
  <si>
    <t>Moduł modelowania konstrukcji</t>
  </si>
  <si>
    <t>Modelowanie procesów dynamicznych</t>
  </si>
  <si>
    <t>Symulacja zderzeń</t>
  </si>
  <si>
    <t>Badania symulacyjne konstrukcji</t>
  </si>
  <si>
    <t>Moduł eksploatacji pojazdów</t>
  </si>
  <si>
    <t>Moduł technologii napraw</t>
  </si>
  <si>
    <t>Podstawy diagnostyki pojazdów</t>
  </si>
  <si>
    <t>Mechanizacja procesów naprawczych</t>
  </si>
  <si>
    <t>Organizacja pracy grupowej</t>
  </si>
  <si>
    <t>Podstawy przedsiębiorczości</t>
  </si>
  <si>
    <t>Finanse i rachunkowość firm transportowych</t>
  </si>
  <si>
    <t>Systemy komputerowe i zastosowania sieci informatycznych</t>
  </si>
  <si>
    <t>Plan studiów od roku akadem. 2013/14 (uchwała Rady Wydziału z dnia 11.06.2013) realizujący:</t>
  </si>
  <si>
    <t xml:space="preserve"> - program kształcenia obowiązujący od roku akademickiego 2012/2013 (uchwała Senatu nr 30/2012 z dnia 30.05.2012)</t>
  </si>
  <si>
    <t xml:space="preserve"> - program studiów obowiązujący od roku akademickiego 2012/2013 (uchwała Rady Wydziału z dnia 17.07.2012)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</si>
</sst>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b/>
      <sz val="9"/>
      <name val="Arial CE"/>
      <charset val="238"/>
    </font>
    <font>
      <b/>
      <sz val="9"/>
      <color indexed="23"/>
      <name val="Arial CE"/>
      <family val="2"/>
      <charset val="238"/>
    </font>
    <font>
      <sz val="9"/>
      <color indexed="23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i/>
      <sz val="14"/>
      <name val="Arial CE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sz val="12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1" applyBorder="0"/>
  </cellStyleXfs>
  <cellXfs count="658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4" borderId="30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12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4" borderId="0" xfId="0" applyFont="1" applyFill="1" applyProtection="1"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6" fillId="5" borderId="11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0" fillId="5" borderId="14" xfId="0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34" xfId="0" applyFont="1" applyFill="1" applyBorder="1" applyAlignment="1" applyProtection="1">
      <alignment horizontal="center" vertical="center"/>
      <protection locked="0"/>
    </xf>
    <xf numFmtId="0" fontId="20" fillId="5" borderId="11" xfId="0" applyFont="1" applyFill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vertical="center"/>
      <protection locked="0"/>
    </xf>
    <xf numFmtId="0" fontId="13" fillId="3" borderId="15" xfId="0" applyFont="1" applyFill="1" applyBorder="1" applyAlignment="1" applyProtection="1">
      <alignment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164" fontId="13" fillId="3" borderId="11" xfId="0" applyNumberFormat="1" applyFont="1" applyFill="1" applyBorder="1" applyProtection="1">
      <protection locked="0"/>
    </xf>
    <xf numFmtId="0" fontId="13" fillId="3" borderId="11" xfId="0" applyNumberFormat="1" applyFont="1" applyFill="1" applyBorder="1" applyProtection="1">
      <protection locked="0"/>
    </xf>
    <xf numFmtId="1" fontId="13" fillId="2" borderId="11" xfId="0" applyNumberFormat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6" fillId="6" borderId="12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0" fontId="6" fillId="6" borderId="27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Protection="1">
      <protection locked="0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Protection="1"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7" borderId="13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7" borderId="3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6" fillId="9" borderId="3" xfId="0" applyFont="1" applyFill="1" applyBorder="1" applyAlignment="1" applyProtection="1">
      <alignment horizontal="center" vertical="center"/>
      <protection locked="0"/>
    </xf>
    <xf numFmtId="0" fontId="16" fillId="9" borderId="13" xfId="0" applyFont="1" applyFill="1" applyBorder="1" applyAlignment="1" applyProtection="1">
      <alignment horizontal="center" vertical="center"/>
      <protection locked="0"/>
    </xf>
    <xf numFmtId="0" fontId="16" fillId="9" borderId="52" xfId="0" applyFont="1" applyFill="1" applyBorder="1" applyAlignment="1" applyProtection="1">
      <alignment horizontal="center" vertical="center"/>
      <protection locked="0"/>
    </xf>
    <xf numFmtId="0" fontId="16" fillId="0" borderId="59" xfId="0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8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16" fillId="9" borderId="20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58" xfId="0" applyFont="1" applyFill="1" applyBorder="1" applyAlignment="1" applyProtection="1">
      <alignment horizontal="center" vertical="center"/>
      <protection locked="0"/>
    </xf>
    <xf numFmtId="0" fontId="16" fillId="9" borderId="51" xfId="0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20" fillId="0" borderId="58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/>
      <protection locked="0"/>
    </xf>
    <xf numFmtId="0" fontId="20" fillId="0" borderId="62" xfId="0" applyFont="1" applyFill="1" applyBorder="1" applyAlignment="1" applyProtection="1">
      <alignment horizontal="center" vertical="center"/>
      <protection locked="0"/>
    </xf>
    <xf numFmtId="0" fontId="20" fillId="0" borderId="59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Protection="1"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3" borderId="11" xfId="0" applyFont="1" applyFill="1" applyBorder="1" applyAlignment="1" applyProtection="1">
      <alignment horizontal="center"/>
      <protection locked="0"/>
    </xf>
    <xf numFmtId="0" fontId="13" fillId="3" borderId="39" xfId="0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9" borderId="3" xfId="0" applyFont="1" applyFill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20" fillId="0" borderId="62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Alignment="1" applyProtection="1">
      <alignment vertical="center"/>
      <protection locked="0"/>
    </xf>
    <xf numFmtId="0" fontId="21" fillId="0" borderId="46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Alignment="1" applyProtection="1">
      <alignment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16" fillId="9" borderId="51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16" fillId="9" borderId="48" xfId="0" applyFont="1" applyFill="1" applyBorder="1" applyAlignment="1" applyProtection="1">
      <alignment horizontal="center" vertical="center"/>
      <protection locked="0"/>
    </xf>
    <xf numFmtId="0" fontId="16" fillId="2" borderId="65" xfId="0" applyFont="1" applyFill="1" applyBorder="1" applyAlignment="1" applyProtection="1">
      <alignment horizontal="center" vertical="center"/>
      <protection locked="0"/>
    </xf>
    <xf numFmtId="0" fontId="16" fillId="9" borderId="52" xfId="0" applyFont="1" applyFill="1" applyBorder="1" applyAlignment="1" applyProtection="1">
      <alignment vertical="center"/>
      <protection locked="0"/>
    </xf>
    <xf numFmtId="0" fontId="16" fillId="9" borderId="66" xfId="0" applyFont="1" applyFill="1" applyBorder="1" applyAlignment="1" applyProtection="1">
      <alignment vertical="center"/>
      <protection locked="0"/>
    </xf>
    <xf numFmtId="0" fontId="16" fillId="2" borderId="48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vertical="center"/>
      <protection locked="0"/>
    </xf>
    <xf numFmtId="0" fontId="16" fillId="2" borderId="66" xfId="0" applyFont="1" applyFill="1" applyBorder="1" applyAlignment="1" applyProtection="1">
      <alignment vertical="center"/>
      <protection locked="0"/>
    </xf>
    <xf numFmtId="0" fontId="20" fillId="0" borderId="56" xfId="0" applyFont="1" applyFill="1" applyBorder="1" applyAlignment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0" fillId="0" borderId="57" xfId="0" applyFont="1" applyFill="1" applyBorder="1" applyAlignment="1" applyProtection="1">
      <alignment vertical="center"/>
      <protection locked="0"/>
    </xf>
    <xf numFmtId="0" fontId="2" fillId="0" borderId="9" xfId="0" applyFont="1" applyBorder="1" applyProtection="1">
      <protection locked="0"/>
    </xf>
    <xf numFmtId="0" fontId="2" fillId="0" borderId="56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9" borderId="52" xfId="0" applyFont="1" applyFill="1" applyBorder="1" applyAlignment="1" applyProtection="1">
      <alignment horizontal="center" vertical="center"/>
      <protection locked="0"/>
    </xf>
    <xf numFmtId="0" fontId="16" fillId="2" borderId="65" xfId="0" applyFont="1" applyFill="1" applyBorder="1" applyAlignment="1" applyProtection="1">
      <alignment horizontal="center" vertical="center"/>
      <protection locked="0"/>
    </xf>
    <xf numFmtId="0" fontId="16" fillId="2" borderId="51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58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9" borderId="3" xfId="0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16" fillId="0" borderId="59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0" fillId="0" borderId="69" xfId="0" applyFont="1" applyFill="1" applyBorder="1" applyAlignment="1" applyProtection="1">
      <alignment horizontal="center" vertical="center"/>
      <protection locked="0"/>
    </xf>
    <xf numFmtId="0" fontId="16" fillId="11" borderId="11" xfId="0" applyFont="1" applyFill="1" applyBorder="1" applyAlignment="1" applyProtection="1">
      <alignment horizontal="center" vertical="center"/>
      <protection locked="0"/>
    </xf>
    <xf numFmtId="0" fontId="16" fillId="11" borderId="14" xfId="0" applyFont="1" applyFill="1" applyBorder="1" applyAlignment="1" applyProtection="1">
      <alignment horizontal="center" vertical="center"/>
      <protection locked="0"/>
    </xf>
    <xf numFmtId="0" fontId="16" fillId="11" borderId="15" xfId="0" applyFont="1" applyFill="1" applyBorder="1" applyAlignment="1" applyProtection="1">
      <alignment horizontal="center" vertical="center"/>
      <protection locked="0"/>
    </xf>
    <xf numFmtId="0" fontId="16" fillId="11" borderId="34" xfId="0" applyFont="1" applyFill="1" applyBorder="1" applyAlignment="1" applyProtection="1">
      <alignment horizontal="center" vertical="center"/>
      <protection locked="0"/>
    </xf>
    <xf numFmtId="0" fontId="20" fillId="12" borderId="14" xfId="0" applyFont="1" applyFill="1" applyBorder="1" applyAlignment="1" applyProtection="1">
      <alignment horizontal="center" vertical="center"/>
      <protection locked="0"/>
    </xf>
    <xf numFmtId="0" fontId="20" fillId="12" borderId="15" xfId="0" applyFont="1" applyFill="1" applyBorder="1" applyAlignment="1" applyProtection="1">
      <alignment horizontal="center" vertical="center"/>
      <protection locked="0"/>
    </xf>
    <xf numFmtId="0" fontId="20" fillId="12" borderId="34" xfId="0" applyFont="1" applyFill="1" applyBorder="1" applyAlignment="1" applyProtection="1">
      <alignment horizontal="center" vertical="center"/>
      <protection locked="0"/>
    </xf>
    <xf numFmtId="0" fontId="16" fillId="12" borderId="11" xfId="0" applyFont="1" applyFill="1" applyBorder="1" applyAlignment="1" applyProtection="1">
      <alignment horizontal="center" vertical="center"/>
      <protection locked="0"/>
    </xf>
    <xf numFmtId="0" fontId="16" fillId="12" borderId="14" xfId="0" applyFont="1" applyFill="1" applyBorder="1" applyAlignment="1" applyProtection="1">
      <alignment horizontal="center" vertical="center"/>
      <protection locked="0"/>
    </xf>
    <xf numFmtId="0" fontId="16" fillId="12" borderId="15" xfId="0" applyFont="1" applyFill="1" applyBorder="1" applyAlignment="1" applyProtection="1">
      <alignment horizontal="center" vertical="center"/>
      <protection locked="0"/>
    </xf>
    <xf numFmtId="0" fontId="16" fillId="12" borderId="34" xfId="0" applyFont="1" applyFill="1" applyBorder="1" applyAlignment="1" applyProtection="1">
      <alignment horizontal="center" vertical="center"/>
      <protection locked="0"/>
    </xf>
    <xf numFmtId="0" fontId="20" fillId="11" borderId="14" xfId="0" applyFont="1" applyFill="1" applyBorder="1" applyAlignment="1" applyProtection="1">
      <alignment vertical="center"/>
      <protection locked="0"/>
    </xf>
    <xf numFmtId="0" fontId="20" fillId="11" borderId="15" xfId="0" applyFont="1" applyFill="1" applyBorder="1" applyAlignment="1" applyProtection="1">
      <alignment vertical="center"/>
      <protection locked="0"/>
    </xf>
    <xf numFmtId="0" fontId="20" fillId="11" borderId="34" xfId="0" applyFont="1" applyFill="1" applyBorder="1" applyAlignment="1" applyProtection="1">
      <alignment vertical="center"/>
      <protection locked="0"/>
    </xf>
    <xf numFmtId="0" fontId="16" fillId="11" borderId="11" xfId="0" applyFont="1" applyFill="1" applyBorder="1" applyAlignment="1" applyProtection="1">
      <alignment vertical="center"/>
      <protection locked="0"/>
    </xf>
    <xf numFmtId="0" fontId="16" fillId="11" borderId="64" xfId="0" applyFont="1" applyFill="1" applyBorder="1" applyAlignment="1" applyProtection="1">
      <alignment horizontal="center" vertical="center"/>
      <protection locked="0"/>
    </xf>
    <xf numFmtId="0" fontId="20" fillId="13" borderId="14" xfId="0" applyFont="1" applyFill="1" applyBorder="1" applyAlignment="1" applyProtection="1">
      <alignment vertical="center"/>
      <protection locked="0"/>
    </xf>
    <xf numFmtId="0" fontId="20" fillId="13" borderId="15" xfId="0" applyFont="1" applyFill="1" applyBorder="1" applyAlignment="1" applyProtection="1">
      <alignment vertical="center"/>
      <protection locked="0"/>
    </xf>
    <xf numFmtId="0" fontId="20" fillId="13" borderId="34" xfId="0" applyFont="1" applyFill="1" applyBorder="1" applyAlignment="1" applyProtection="1">
      <alignment vertical="center"/>
      <protection locked="0"/>
    </xf>
    <xf numFmtId="0" fontId="20" fillId="13" borderId="64" xfId="0" applyFont="1" applyFill="1" applyBorder="1" applyAlignment="1" applyProtection="1">
      <alignment horizontal="center" vertical="center"/>
      <protection locked="0"/>
    </xf>
    <xf numFmtId="0" fontId="20" fillId="13" borderId="15" xfId="0" applyFont="1" applyFill="1" applyBorder="1" applyAlignment="1" applyProtection="1">
      <alignment horizontal="center" vertical="center"/>
      <protection locked="0"/>
    </xf>
    <xf numFmtId="0" fontId="20" fillId="13" borderId="34" xfId="0" applyFont="1" applyFill="1" applyBorder="1" applyAlignment="1" applyProtection="1">
      <alignment horizontal="center" vertical="center"/>
      <protection locked="0"/>
    </xf>
    <xf numFmtId="0" fontId="20" fillId="13" borderId="11" xfId="0" applyFont="1" applyFill="1" applyBorder="1" applyAlignment="1" applyProtection="1">
      <alignment horizontal="center" vertical="center"/>
      <protection locked="0"/>
    </xf>
    <xf numFmtId="0" fontId="20" fillId="13" borderId="14" xfId="0" applyFont="1" applyFill="1" applyBorder="1" applyAlignment="1" applyProtection="1">
      <alignment horizontal="center" vertical="center"/>
      <protection locked="0"/>
    </xf>
    <xf numFmtId="0" fontId="21" fillId="13" borderId="33" xfId="0" applyFont="1" applyFill="1" applyBorder="1" applyAlignment="1" applyProtection="1">
      <alignment vertical="center"/>
      <protection locked="0"/>
    </xf>
    <xf numFmtId="0" fontId="20" fillId="13" borderId="56" xfId="0" applyFont="1" applyFill="1" applyBorder="1" applyAlignment="1" applyProtection="1">
      <alignment horizontal="center" vertical="center"/>
      <protection locked="0"/>
    </xf>
    <xf numFmtId="0" fontId="20" fillId="8" borderId="70" xfId="0" applyFont="1" applyFill="1" applyBorder="1" applyAlignment="1" applyProtection="1">
      <alignment horizontal="center" vertical="center"/>
      <protection locked="0"/>
    </xf>
    <xf numFmtId="0" fontId="16" fillId="9" borderId="65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20" fillId="13" borderId="56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9" borderId="52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20" fillId="15" borderId="14" xfId="0" applyFont="1" applyFill="1" applyBorder="1" applyAlignment="1" applyProtection="1">
      <alignment horizontal="center" vertical="center"/>
      <protection locked="0"/>
    </xf>
    <xf numFmtId="0" fontId="20" fillId="15" borderId="15" xfId="0" applyFont="1" applyFill="1" applyBorder="1" applyAlignment="1" applyProtection="1">
      <alignment horizontal="center" vertical="center"/>
      <protection locked="0"/>
    </xf>
    <xf numFmtId="0" fontId="20" fillId="15" borderId="16" xfId="0" applyFont="1" applyFill="1" applyBorder="1" applyAlignment="1" applyProtection="1">
      <alignment horizontal="center" vertical="center"/>
      <protection locked="0"/>
    </xf>
    <xf numFmtId="0" fontId="20" fillId="15" borderId="11" xfId="0" applyFont="1" applyFill="1" applyBorder="1" applyAlignment="1" applyProtection="1">
      <alignment horizontal="center" vertical="center"/>
      <protection locked="0"/>
    </xf>
    <xf numFmtId="0" fontId="16" fillId="15" borderId="33" xfId="0" applyFont="1" applyFill="1" applyBorder="1" applyAlignment="1" applyProtection="1">
      <alignment horizontal="center" vertical="center"/>
      <protection locked="0"/>
    </xf>
    <xf numFmtId="0" fontId="20" fillId="15" borderId="34" xfId="0" applyFont="1" applyFill="1" applyBorder="1" applyAlignment="1" applyProtection="1">
      <alignment horizontal="center" vertical="center"/>
      <protection locked="0"/>
    </xf>
    <xf numFmtId="0" fontId="21" fillId="0" borderId="43" xfId="0" applyFont="1" applyFill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56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16" fillId="9" borderId="3" xfId="0" applyFont="1" applyFill="1" applyBorder="1" applyAlignment="1" applyProtection="1">
      <alignment vertical="center"/>
      <protection locked="0"/>
    </xf>
    <xf numFmtId="0" fontId="21" fillId="0" borderId="43" xfId="0" applyFont="1" applyFill="1" applyBorder="1" applyAlignment="1" applyProtection="1">
      <alignment vertical="center" wrapText="1"/>
      <protection locked="0"/>
    </xf>
    <xf numFmtId="0" fontId="16" fillId="2" borderId="65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6" fillId="9" borderId="52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30" fillId="16" borderId="44" xfId="0" applyFont="1" applyFill="1" applyBorder="1" applyAlignment="1" applyProtection="1">
      <alignment horizontal="left" vertical="center"/>
      <protection locked="0"/>
    </xf>
    <xf numFmtId="0" fontId="30" fillId="16" borderId="42" xfId="0" applyFont="1" applyFill="1" applyBorder="1" applyAlignment="1" applyProtection="1">
      <alignment horizontal="left" vertical="center"/>
      <protection locked="0"/>
    </xf>
    <xf numFmtId="0" fontId="30" fillId="16" borderId="60" xfId="0" applyFont="1" applyFill="1" applyBorder="1" applyAlignment="1" applyProtection="1">
      <alignment horizontal="left" vertical="center"/>
      <protection locked="0"/>
    </xf>
    <xf numFmtId="0" fontId="30" fillId="16" borderId="0" xfId="0" applyFont="1" applyFill="1" applyBorder="1" applyAlignment="1" applyProtection="1">
      <alignment horizontal="left" vertical="center"/>
      <protection locked="0"/>
    </xf>
    <xf numFmtId="0" fontId="30" fillId="16" borderId="46" xfId="0" applyFont="1" applyFill="1" applyBorder="1" applyAlignment="1" applyProtection="1">
      <alignment horizontal="left" vertical="center"/>
      <protection locked="0"/>
    </xf>
    <xf numFmtId="0" fontId="30" fillId="16" borderId="53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6" fillId="5" borderId="33" xfId="0" applyFont="1" applyFill="1" applyBorder="1" applyAlignment="1" applyProtection="1">
      <alignment horizontal="left" vertical="center" wrapText="1"/>
      <protection locked="0"/>
    </xf>
    <xf numFmtId="0" fontId="16" fillId="5" borderId="38" xfId="0" applyFont="1" applyFill="1" applyBorder="1" applyAlignment="1" applyProtection="1">
      <alignment horizontal="left" vertical="center" wrapText="1"/>
      <protection locked="0"/>
    </xf>
    <xf numFmtId="0" fontId="16" fillId="5" borderId="43" xfId="0" applyFont="1" applyFill="1" applyBorder="1" applyAlignment="1" applyProtection="1">
      <alignment horizontal="left" vertical="center" wrapText="1"/>
      <protection locked="0"/>
    </xf>
    <xf numFmtId="0" fontId="21" fillId="4" borderId="48" xfId="0" applyFont="1" applyFill="1" applyBorder="1" applyAlignment="1" applyProtection="1">
      <alignment horizontal="left" vertical="center"/>
      <protection locked="0"/>
    </xf>
    <xf numFmtId="0" fontId="21" fillId="4" borderId="49" xfId="0" applyFont="1" applyFill="1" applyBorder="1" applyAlignment="1" applyProtection="1">
      <alignment horizontal="left" vertical="center"/>
      <protection locked="0"/>
    </xf>
    <xf numFmtId="0" fontId="21" fillId="4" borderId="50" xfId="0" applyFont="1" applyFill="1" applyBorder="1" applyAlignment="1" applyProtection="1">
      <alignment horizontal="left" vertical="center"/>
      <protection locked="0"/>
    </xf>
    <xf numFmtId="0" fontId="21" fillId="4" borderId="52" xfId="0" applyFont="1" applyFill="1" applyBorder="1" applyAlignment="1" applyProtection="1">
      <alignment horizontal="left" vertical="center"/>
      <protection locked="0"/>
    </xf>
    <xf numFmtId="0" fontId="21" fillId="4" borderId="71" xfId="0" applyFont="1" applyFill="1" applyBorder="1" applyAlignment="1" applyProtection="1">
      <alignment horizontal="left" vertical="center"/>
      <protection locked="0"/>
    </xf>
    <xf numFmtId="0" fontId="21" fillId="4" borderId="55" xfId="0" applyFont="1" applyFill="1" applyBorder="1" applyAlignment="1" applyProtection="1">
      <alignment horizontal="left" vertical="center"/>
      <protection locked="0"/>
    </xf>
    <xf numFmtId="0" fontId="21" fillId="4" borderId="66" xfId="0" applyFont="1" applyFill="1" applyBorder="1" applyAlignment="1" applyProtection="1">
      <alignment horizontal="left" vertical="center"/>
      <protection locked="0"/>
    </xf>
    <xf numFmtId="0" fontId="21" fillId="4" borderId="72" xfId="0" applyFont="1" applyFill="1" applyBorder="1" applyAlignment="1" applyProtection="1">
      <alignment horizontal="left" vertical="center"/>
      <protection locked="0"/>
    </xf>
    <xf numFmtId="0" fontId="21" fillId="4" borderId="73" xfId="0" applyFont="1" applyFill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left" vertical="center"/>
      <protection locked="0"/>
    </xf>
    <xf numFmtId="0" fontId="21" fillId="0" borderId="43" xfId="0" applyFont="1" applyFill="1" applyBorder="1" applyAlignment="1" applyProtection="1">
      <alignment horizontal="left" vertical="center"/>
      <protection locked="0"/>
    </xf>
    <xf numFmtId="0" fontId="16" fillId="9" borderId="52" xfId="0" applyFont="1" applyFill="1" applyBorder="1" applyAlignment="1" applyProtection="1">
      <alignment horizontal="center" vertical="center"/>
      <protection locked="0"/>
    </xf>
    <xf numFmtId="0" fontId="21" fillId="14" borderId="36" xfId="0" applyFont="1" applyFill="1" applyBorder="1" applyAlignment="1" applyProtection="1">
      <alignment horizontal="center" vertical="center" wrapText="1"/>
      <protection locked="0"/>
    </xf>
    <xf numFmtId="0" fontId="21" fillId="14" borderId="30" xfId="0" applyFont="1" applyFill="1" applyBorder="1" applyAlignment="1" applyProtection="1">
      <alignment horizontal="center" vertical="center" wrapText="1"/>
      <protection locked="0"/>
    </xf>
    <xf numFmtId="0" fontId="21" fillId="0" borderId="38" xfId="0" applyFont="1" applyFill="1" applyBorder="1" applyAlignment="1" applyProtection="1">
      <alignment horizontal="left" vertical="center"/>
      <protection locked="0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21" fillId="0" borderId="43" xfId="0" applyFont="1" applyFill="1" applyBorder="1" applyAlignment="1" applyProtection="1">
      <alignment horizontal="left" vertical="center" wrapText="1"/>
      <protection locked="0"/>
    </xf>
    <xf numFmtId="0" fontId="20" fillId="15" borderId="33" xfId="0" applyFont="1" applyFill="1" applyBorder="1" applyAlignment="1" applyProtection="1">
      <alignment horizontal="left" vertical="center" wrapText="1"/>
      <protection locked="0"/>
    </xf>
    <xf numFmtId="0" fontId="20" fillId="15" borderId="38" xfId="0" applyFont="1" applyFill="1" applyBorder="1" applyAlignment="1" applyProtection="1">
      <alignment horizontal="left" vertical="center" wrapText="1"/>
      <protection locked="0"/>
    </xf>
    <xf numFmtId="0" fontId="20" fillId="15" borderId="43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16" fillId="2" borderId="65" xfId="0" applyFont="1" applyFill="1" applyBorder="1" applyAlignment="1" applyProtection="1">
      <alignment horizontal="center" vertical="center"/>
      <protection locked="0"/>
    </xf>
    <xf numFmtId="0" fontId="16" fillId="2" borderId="51" xfId="0" applyFont="1" applyFill="1" applyBorder="1" applyAlignment="1" applyProtection="1">
      <alignment horizontal="center" vertical="center"/>
      <protection locked="0"/>
    </xf>
    <xf numFmtId="0" fontId="20" fillId="13" borderId="56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6" fillId="10" borderId="39" xfId="0" applyFont="1" applyFill="1" applyBorder="1" applyAlignment="1" applyProtection="1">
      <alignment horizontal="center" vertical="center"/>
      <protection locked="0"/>
    </xf>
    <xf numFmtId="0" fontId="16" fillId="10" borderId="30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9" borderId="13" xfId="0" applyFont="1" applyFill="1" applyBorder="1" applyAlignment="1" applyProtection="1">
      <alignment horizontal="center" vertical="center"/>
      <protection locked="0"/>
    </xf>
    <xf numFmtId="0" fontId="16" fillId="9" borderId="20" xfId="0" applyFont="1" applyFill="1" applyBorder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horizontal="left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20" fillId="0" borderId="75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76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/>
      <protection locked="0"/>
    </xf>
    <xf numFmtId="0" fontId="16" fillId="2" borderId="39" xfId="0" applyFont="1" applyFill="1" applyBorder="1" applyAlignment="1" applyProtection="1">
      <alignment horizontal="center" vertical="center"/>
      <protection locked="0"/>
    </xf>
    <xf numFmtId="0" fontId="20" fillId="0" borderId="64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9" borderId="3" xfId="0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58" xfId="0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20" fillId="0" borderId="58" xfId="0" applyFont="1" applyFill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6" fillId="12" borderId="33" xfId="0" applyFont="1" applyFill="1" applyBorder="1" applyAlignment="1" applyProtection="1">
      <alignment horizontal="left" vertical="center" wrapText="1"/>
      <protection locked="0"/>
    </xf>
    <xf numFmtId="0" fontId="16" fillId="12" borderId="38" xfId="0" applyFont="1" applyFill="1" applyBorder="1" applyAlignment="1" applyProtection="1">
      <alignment horizontal="left" vertical="center" wrapText="1"/>
      <protection locked="0"/>
    </xf>
    <xf numFmtId="0" fontId="16" fillId="12" borderId="43" xfId="0" applyFont="1" applyFill="1" applyBorder="1" applyAlignment="1" applyProtection="1">
      <alignment horizontal="left" vertical="center" wrapText="1"/>
      <protection locked="0"/>
    </xf>
    <xf numFmtId="0" fontId="14" fillId="0" borderId="33" xfId="0" applyFont="1" applyFill="1" applyBorder="1" applyAlignment="1" applyProtection="1">
      <alignment horizontal="left" vertical="center" wrapText="1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4" fillId="0" borderId="38" xfId="0" applyFont="1" applyFill="1" applyBorder="1" applyAlignment="1" applyProtection="1">
      <alignment horizontal="left" vertical="center" wrapText="1"/>
      <protection locked="0"/>
    </xf>
    <xf numFmtId="0" fontId="14" fillId="0" borderId="45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 applyProtection="1">
      <alignment horizontal="center" vertical="center" wrapText="1"/>
      <protection locked="0"/>
    </xf>
    <xf numFmtId="0" fontId="28" fillId="12" borderId="39" xfId="0" applyFont="1" applyFill="1" applyBorder="1" applyAlignment="1" applyProtection="1">
      <alignment horizontal="center" vertical="center" wrapText="1"/>
      <protection locked="0"/>
    </xf>
    <xf numFmtId="0" fontId="28" fillId="12" borderId="36" xfId="0" applyFont="1" applyFill="1" applyBorder="1" applyAlignment="1" applyProtection="1">
      <alignment horizontal="center" vertical="center" wrapText="1"/>
      <protection locked="0"/>
    </xf>
    <xf numFmtId="0" fontId="28" fillId="12" borderId="30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Protection="1">
      <protection locked="0"/>
    </xf>
    <xf numFmtId="0" fontId="16" fillId="0" borderId="50" xfId="0" applyFont="1" applyBorder="1" applyProtection="1"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1" fontId="13" fillId="10" borderId="33" xfId="0" applyNumberFormat="1" applyFont="1" applyFill="1" applyBorder="1" applyAlignment="1" applyProtection="1">
      <alignment horizontal="center" vertical="center"/>
      <protection locked="0"/>
    </xf>
    <xf numFmtId="1" fontId="13" fillId="10" borderId="38" xfId="0" applyNumberFormat="1" applyFont="1" applyFill="1" applyBorder="1" applyAlignment="1" applyProtection="1">
      <alignment horizontal="center" vertical="center"/>
      <protection locked="0"/>
    </xf>
    <xf numFmtId="1" fontId="13" fillId="10" borderId="43" xfId="0" applyNumberFormat="1" applyFont="1" applyFill="1" applyBorder="1" applyAlignment="1" applyProtection="1">
      <alignment horizontal="center" vertical="center"/>
      <protection locked="0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20" fillId="8" borderId="67" xfId="0" applyFont="1" applyFill="1" applyBorder="1" applyAlignment="1" applyProtection="1">
      <alignment horizontal="center" vertical="center"/>
      <protection locked="0"/>
    </xf>
    <xf numFmtId="0" fontId="20" fillId="8" borderId="68" xfId="0" applyFont="1" applyFill="1" applyBorder="1" applyAlignment="1" applyProtection="1">
      <alignment horizontal="center" vertical="center"/>
      <protection locked="0"/>
    </xf>
    <xf numFmtId="0" fontId="16" fillId="0" borderId="59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16" fillId="11" borderId="33" xfId="0" applyFont="1" applyFill="1" applyBorder="1" applyAlignment="1" applyProtection="1">
      <alignment horizontal="left" vertical="center" wrapText="1"/>
      <protection locked="0"/>
    </xf>
    <xf numFmtId="0" fontId="16" fillId="11" borderId="38" xfId="0" applyFont="1" applyFill="1" applyBorder="1" applyAlignment="1" applyProtection="1">
      <alignment horizontal="left" vertical="center" wrapText="1"/>
      <protection locked="0"/>
    </xf>
    <xf numFmtId="0" fontId="16" fillId="11" borderId="43" xfId="0" applyFont="1" applyFill="1" applyBorder="1" applyAlignment="1" applyProtection="1">
      <alignment horizontal="left" vertical="center" wrapText="1"/>
      <protection locked="0"/>
    </xf>
    <xf numFmtId="0" fontId="16" fillId="13" borderId="33" xfId="0" applyFont="1" applyFill="1" applyBorder="1" applyAlignment="1" applyProtection="1">
      <alignment horizontal="left" vertical="center" wrapText="1"/>
      <protection locked="0"/>
    </xf>
    <xf numFmtId="0" fontId="16" fillId="13" borderId="38" xfId="0" applyFont="1" applyFill="1" applyBorder="1" applyAlignment="1" applyProtection="1">
      <alignment horizontal="left" vertical="center" wrapText="1"/>
      <protection locked="0"/>
    </xf>
    <xf numFmtId="0" fontId="16" fillId="13" borderId="43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20" fillId="0" borderId="63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1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9" borderId="30" xfId="0" applyFont="1" applyFill="1" applyBorder="1" applyAlignment="1" applyProtection="1">
      <alignment horizontal="center" vertical="center"/>
      <protection locked="0"/>
    </xf>
    <xf numFmtId="0" fontId="16" fillId="0" borderId="63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1" fillId="15" borderId="39" xfId="0" applyFont="1" applyFill="1" applyBorder="1" applyAlignment="1" applyProtection="1">
      <alignment horizontal="center" vertical="center" wrapText="1"/>
      <protection locked="0"/>
    </xf>
    <xf numFmtId="0" fontId="21" fillId="15" borderId="36" xfId="0" applyFont="1" applyFill="1" applyBorder="1" applyAlignment="1" applyProtection="1">
      <alignment horizontal="center" vertical="center" wrapText="1"/>
      <protection locked="0"/>
    </xf>
    <xf numFmtId="0" fontId="21" fillId="15" borderId="30" xfId="0" applyFont="1" applyFill="1" applyBorder="1" applyAlignment="1" applyProtection="1">
      <alignment horizontal="center" vertical="center" wrapText="1"/>
      <protection locked="0"/>
    </xf>
    <xf numFmtId="0" fontId="20" fillId="13" borderId="39" xfId="0" applyFont="1" applyFill="1" applyBorder="1" applyAlignment="1" applyProtection="1">
      <alignment horizontal="center" vertical="center" wrapText="1"/>
      <protection locked="0"/>
    </xf>
    <xf numFmtId="0" fontId="29" fillId="13" borderId="36" xfId="0" applyFont="1" applyFill="1" applyBorder="1" applyAlignment="1" applyProtection="1">
      <alignment horizontal="center" vertical="center" wrapText="1"/>
      <protection locked="0"/>
    </xf>
    <xf numFmtId="0" fontId="29" fillId="13" borderId="30" xfId="0" applyFont="1" applyFill="1" applyBorder="1" applyAlignment="1" applyProtection="1">
      <alignment horizontal="center" vertical="center" wrapText="1"/>
      <protection locked="0"/>
    </xf>
    <xf numFmtId="0" fontId="21" fillId="13" borderId="39" xfId="0" applyFont="1" applyFill="1" applyBorder="1" applyAlignment="1" applyProtection="1">
      <alignment horizontal="center" vertical="center" wrapText="1"/>
      <protection locked="0"/>
    </xf>
    <xf numFmtId="0" fontId="21" fillId="13" borderId="36" xfId="0" applyFont="1" applyFill="1" applyBorder="1" applyAlignment="1" applyProtection="1">
      <alignment horizontal="center" vertical="center" wrapText="1"/>
      <protection locked="0"/>
    </xf>
    <xf numFmtId="0" fontId="21" fillId="13" borderId="30" xfId="0" applyFont="1" applyFill="1" applyBorder="1" applyAlignment="1" applyProtection="1">
      <alignment horizontal="center" vertical="center" wrapText="1"/>
      <protection locked="0"/>
    </xf>
    <xf numFmtId="0" fontId="20" fillId="13" borderId="36" xfId="0" applyFont="1" applyFill="1" applyBorder="1" applyAlignment="1" applyProtection="1">
      <alignment horizontal="center" vertical="center" wrapText="1"/>
      <protection locked="0"/>
    </xf>
    <xf numFmtId="0" fontId="20" fillId="13" borderId="30" xfId="0" applyFont="1" applyFill="1" applyBorder="1" applyAlignment="1" applyProtection="1">
      <alignment horizontal="center" vertical="center" wrapText="1"/>
      <protection locked="0"/>
    </xf>
    <xf numFmtId="0" fontId="13" fillId="15" borderId="39" xfId="0" applyFont="1" applyFill="1" applyBorder="1" applyAlignment="1" applyProtection="1">
      <alignment horizontal="center" vertical="center" wrapText="1"/>
      <protection locked="0"/>
    </xf>
    <xf numFmtId="0" fontId="13" fillId="15" borderId="36" xfId="0" applyFont="1" applyFill="1" applyBorder="1" applyAlignment="1" applyProtection="1">
      <alignment horizontal="center" vertical="center" wrapText="1"/>
      <protection locked="0"/>
    </xf>
    <xf numFmtId="0" fontId="13" fillId="15" borderId="30" xfId="0" applyFont="1" applyFill="1" applyBorder="1" applyAlignment="1" applyProtection="1">
      <alignment horizontal="center" vertical="center" wrapText="1"/>
      <protection locked="0"/>
    </xf>
    <xf numFmtId="0" fontId="21" fillId="13" borderId="39" xfId="0" applyFont="1" applyFill="1" applyBorder="1" applyAlignment="1" applyProtection="1">
      <alignment horizontal="center" vertical="center"/>
      <protection locked="0"/>
    </xf>
    <xf numFmtId="0" fontId="21" fillId="13" borderId="30" xfId="0" applyFont="1" applyFill="1" applyBorder="1" applyAlignment="1" applyProtection="1">
      <alignment horizontal="center" vertical="center"/>
      <protection locked="0"/>
    </xf>
    <xf numFmtId="0" fontId="21" fillId="14" borderId="44" xfId="0" applyFont="1" applyFill="1" applyBorder="1" applyAlignment="1" applyProtection="1">
      <alignment horizontal="center" vertical="center"/>
      <protection locked="0"/>
    </xf>
    <xf numFmtId="0" fontId="21" fillId="14" borderId="46" xfId="0" applyFont="1" applyFill="1" applyBorder="1" applyAlignment="1" applyProtection="1">
      <alignment horizontal="center" vertical="center"/>
      <protection locked="0"/>
    </xf>
    <xf numFmtId="0" fontId="21" fillId="14" borderId="44" xfId="0" applyFont="1" applyFill="1" applyBorder="1" applyAlignment="1" applyProtection="1">
      <alignment horizontal="center" vertical="center" wrapText="1"/>
      <protection locked="0"/>
    </xf>
    <xf numFmtId="0" fontId="21" fillId="14" borderId="46" xfId="0" applyFont="1" applyFill="1" applyBorder="1" applyAlignment="1" applyProtection="1">
      <alignment horizontal="center" vertical="center" wrapText="1"/>
      <protection locked="0"/>
    </xf>
    <xf numFmtId="0" fontId="21" fillId="14" borderId="39" xfId="0" applyFont="1" applyFill="1" applyBorder="1" applyAlignment="1" applyProtection="1">
      <alignment horizontal="center" vertical="center" wrapText="1"/>
      <protection locked="0"/>
    </xf>
    <xf numFmtId="0" fontId="13" fillId="14" borderId="39" xfId="0" applyFont="1" applyFill="1" applyBorder="1" applyAlignment="1" applyProtection="1">
      <alignment horizontal="center" vertical="center" wrapText="1"/>
      <protection locked="0"/>
    </xf>
    <xf numFmtId="0" fontId="13" fillId="14" borderId="30" xfId="0" applyFont="1" applyFill="1" applyBorder="1" applyAlignment="1" applyProtection="1">
      <alignment horizontal="center" vertical="center" wrapText="1"/>
      <protection locked="0"/>
    </xf>
    <xf numFmtId="0" fontId="21" fillId="13" borderId="42" xfId="0" applyFont="1" applyFill="1" applyBorder="1" applyAlignment="1" applyProtection="1">
      <alignment horizontal="center" vertical="center" wrapText="1"/>
      <protection locked="0"/>
    </xf>
    <xf numFmtId="0" fontId="21" fillId="13" borderId="53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0" fillId="11" borderId="39" xfId="0" applyFont="1" applyFill="1" applyBorder="1" applyAlignment="1" applyProtection="1">
      <alignment horizontal="center" vertical="center" wrapText="1"/>
      <protection locked="0"/>
    </xf>
    <xf numFmtId="0" fontId="20" fillId="11" borderId="36" xfId="0" applyFont="1" applyFill="1" applyBorder="1" applyAlignment="1" applyProtection="1">
      <alignment horizontal="center" vertical="center" wrapText="1"/>
      <protection locked="0"/>
    </xf>
    <xf numFmtId="0" fontId="20" fillId="11" borderId="30" xfId="0" applyFont="1" applyFill="1" applyBorder="1" applyAlignment="1" applyProtection="1">
      <alignment horizontal="center" vertical="center" wrapText="1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0" fontId="21" fillId="0" borderId="54" xfId="0" applyFont="1" applyFill="1" applyBorder="1" applyAlignment="1" applyProtection="1">
      <alignment horizontal="center" vertical="center"/>
      <protection locked="0"/>
    </xf>
    <xf numFmtId="0" fontId="21" fillId="0" borderId="47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left" vertical="center"/>
      <protection locked="0"/>
    </xf>
    <xf numFmtId="0" fontId="21" fillId="0" borderId="45" xfId="0" applyFont="1" applyFill="1" applyBorder="1" applyAlignment="1" applyProtection="1">
      <alignment horizontal="left" vertical="center"/>
      <protection locked="0"/>
    </xf>
    <xf numFmtId="0" fontId="20" fillId="11" borderId="44" xfId="0" applyFont="1" applyFill="1" applyBorder="1" applyAlignment="1" applyProtection="1">
      <alignment horizontal="center" vertical="center" wrapText="1"/>
      <protection locked="0"/>
    </xf>
    <xf numFmtId="0" fontId="20" fillId="11" borderId="60" xfId="0" applyFont="1" applyFill="1" applyBorder="1" applyAlignment="1" applyProtection="1">
      <alignment horizontal="center" vertical="center" wrapText="1"/>
      <protection locked="0"/>
    </xf>
    <xf numFmtId="0" fontId="20" fillId="11" borderId="46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0" fillId="0" borderId="74" xfId="0" applyFont="1" applyFill="1" applyBorder="1" applyAlignment="1" applyProtection="1">
      <alignment horizontal="center" vertical="center"/>
      <protection locked="0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75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76" xfId="0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4" borderId="39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 applyProtection="1">
      <alignment horizontal="right" vertical="center"/>
      <protection locked="0"/>
    </xf>
    <xf numFmtId="0" fontId="7" fillId="4" borderId="45" xfId="0" applyFont="1" applyFill="1" applyBorder="1" applyAlignment="1" applyProtection="1">
      <alignment horizontal="right" vertical="center"/>
      <protection locked="0"/>
    </xf>
    <xf numFmtId="0" fontId="7" fillId="3" borderId="46" xfId="0" applyFont="1" applyFill="1" applyBorder="1" applyAlignment="1" applyProtection="1">
      <alignment horizontal="right" vertical="center"/>
      <protection locked="0"/>
    </xf>
    <xf numFmtId="0" fontId="7" fillId="4" borderId="47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horizontal="right"/>
      <protection locked="0"/>
    </xf>
    <xf numFmtId="0" fontId="7" fillId="4" borderId="43" xfId="0" applyFont="1" applyFill="1" applyBorder="1" applyAlignment="1" applyProtection="1">
      <alignment horizontal="right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right"/>
      <protection locked="0"/>
    </xf>
    <xf numFmtId="0" fontId="7" fillId="3" borderId="45" xfId="0" applyFont="1" applyFill="1" applyBorder="1" applyAlignment="1" applyProtection="1">
      <alignment horizontal="right" vertical="center"/>
      <protection locked="0"/>
    </xf>
    <xf numFmtId="0" fontId="7" fillId="3" borderId="47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</cellXfs>
  <cellStyles count="2">
    <cellStyle name="Normalny" xfId="0" builtinId="0"/>
    <cellStyle name="Wąski" xfId="1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colors>
    <mruColors>
      <color rgb="FFCCFFFF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7.xml"/><Relationship Id="rId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ntrol" Target="../activeX/activeX10.xml"/><Relationship Id="rId4" Type="http://schemas.openxmlformats.org/officeDocument/2006/relationships/control" Target="../activeX/activeX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control" Target="../activeX/activeX13.xml"/><Relationship Id="rId4" Type="http://schemas.openxmlformats.org/officeDocument/2006/relationships/control" Target="../activeX/activeX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BB92"/>
  <sheetViews>
    <sheetView showGridLines="0" showZeros="0" tabSelected="1" zoomScale="50" zoomScaleNormal="50" zoomScaleSheetLayoutView="75" workbookViewId="0">
      <pane xSplit="11" ySplit="6" topLeftCell="L7" activePane="bottomRight" state="frozen"/>
      <selection activeCell="B1" sqref="B1"/>
      <selection pane="topRight" activeCell="K1" sqref="K1"/>
      <selection pane="bottomLeft" activeCell="B7" sqref="B7"/>
      <selection pane="bottomRight" activeCell="C2" sqref="C2"/>
    </sheetView>
  </sheetViews>
  <sheetFormatPr defaultRowHeight="20.25"/>
  <cols>
    <col min="1" max="1" width="6.7109375" style="30" hidden="1" customWidth="1"/>
    <col min="2" max="2" width="15.7109375" style="9" customWidth="1"/>
    <col min="3" max="3" width="29.140625" style="9" customWidth="1"/>
    <col min="4" max="4" width="26.42578125" style="9" customWidth="1"/>
    <col min="5" max="5" width="56" style="9" customWidth="1"/>
    <col min="6" max="6" width="7.42578125" style="9" customWidth="1"/>
    <col min="7" max="7" width="7" style="9" customWidth="1"/>
    <col min="8" max="9" width="5.7109375" style="9" customWidth="1"/>
    <col min="10" max="10" width="7.28515625" style="9" customWidth="1"/>
    <col min="11" max="11" width="7.7109375" style="9" customWidth="1"/>
    <col min="12" max="15" width="4.7109375" style="9" customWidth="1"/>
    <col min="16" max="16" width="7.28515625" style="9" customWidth="1"/>
    <col min="17" max="20" width="4.7109375" style="9" customWidth="1"/>
    <col min="21" max="21" width="7.28515625" style="9" customWidth="1"/>
    <col min="22" max="25" width="4.7109375" style="9" customWidth="1"/>
    <col min="26" max="26" width="7.28515625" style="9" customWidth="1"/>
    <col min="27" max="30" width="4.7109375" style="9" customWidth="1"/>
    <col min="31" max="31" width="7.28515625" style="9" customWidth="1"/>
    <col min="32" max="35" width="4.7109375" style="9" customWidth="1"/>
    <col min="36" max="36" width="7.28515625" style="9" customWidth="1"/>
    <col min="37" max="40" width="4.7109375" style="9" customWidth="1"/>
    <col min="41" max="41" width="7.28515625" style="9" customWidth="1"/>
    <col min="42" max="45" width="4.7109375" style="9" customWidth="1"/>
    <col min="46" max="46" width="7.28515625" style="9" customWidth="1"/>
    <col min="47" max="50" width="4.7109375" style="9" customWidth="1"/>
    <col min="51" max="51" width="7.28515625" style="9" customWidth="1"/>
    <col min="52" max="52" width="9.140625" style="194"/>
    <col min="53" max="16384" width="9.140625" style="9"/>
  </cols>
  <sheetData>
    <row r="1" spans="1:54" ht="15" customHeight="1">
      <c r="C1" s="120"/>
      <c r="D1" s="120"/>
      <c r="E1" s="120"/>
      <c r="F1" s="119"/>
      <c r="G1" s="121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22"/>
      <c r="AJ1" s="507"/>
      <c r="AK1" s="507"/>
      <c r="AL1" s="507"/>
      <c r="AM1" s="507"/>
      <c r="AN1" s="507"/>
      <c r="AO1" s="119"/>
      <c r="AP1" s="119"/>
      <c r="AQ1" s="119"/>
      <c r="AR1" s="119"/>
      <c r="AS1" s="119"/>
      <c r="AT1" s="119"/>
    </row>
    <row r="2" spans="1:54" ht="15" customHeight="1">
      <c r="C2" s="119"/>
      <c r="D2" s="119"/>
      <c r="E2" s="119"/>
      <c r="F2" s="123" t="s">
        <v>30</v>
      </c>
      <c r="G2" s="124" t="s">
        <v>69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22"/>
      <c r="AJ2" s="507"/>
      <c r="AK2" s="507"/>
      <c r="AL2" s="507"/>
      <c r="AM2" s="507"/>
      <c r="AN2" s="507"/>
      <c r="AO2" s="119"/>
      <c r="AP2" s="119"/>
      <c r="AQ2" s="119"/>
      <c r="AR2" s="119"/>
      <c r="AS2" s="119"/>
      <c r="AT2" s="119"/>
    </row>
    <row r="3" spans="1:54" ht="15" customHeight="1">
      <c r="C3" s="120"/>
      <c r="D3" s="120"/>
      <c r="E3" s="120"/>
      <c r="F3" s="123" t="s">
        <v>31</v>
      </c>
      <c r="G3" s="124" t="s">
        <v>36</v>
      </c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348"/>
      <c r="AJ3" s="124"/>
      <c r="AK3" s="119"/>
      <c r="AL3" s="119"/>
      <c r="AM3" s="119"/>
      <c r="AN3" s="119"/>
      <c r="AO3" s="119"/>
      <c r="AP3" s="119"/>
      <c r="AQ3" s="119"/>
      <c r="AR3" s="119"/>
      <c r="AS3" s="119"/>
      <c r="AT3" s="119"/>
    </row>
    <row r="4" spans="1:54" ht="15" customHeight="1">
      <c r="C4" s="126"/>
      <c r="D4" s="126"/>
      <c r="E4" s="126"/>
      <c r="F4" s="125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</row>
    <row r="5" spans="1:54" ht="24.95" customHeight="1">
      <c r="C5" s="530" t="s">
        <v>37</v>
      </c>
      <c r="D5" s="531"/>
      <c r="E5" s="532"/>
      <c r="F5" s="489" t="s">
        <v>28</v>
      </c>
      <c r="G5" s="550"/>
      <c r="H5" s="550"/>
      <c r="I5" s="550"/>
      <c r="J5" s="550"/>
      <c r="K5" s="551"/>
      <c r="L5" s="489" t="s">
        <v>6</v>
      </c>
      <c r="M5" s="490"/>
      <c r="N5" s="490"/>
      <c r="O5" s="490"/>
      <c r="P5" s="491"/>
      <c r="Q5" s="489" t="s">
        <v>7</v>
      </c>
      <c r="R5" s="490"/>
      <c r="S5" s="490"/>
      <c r="T5" s="490"/>
      <c r="U5" s="491"/>
      <c r="V5" s="489" t="s">
        <v>8</v>
      </c>
      <c r="W5" s="490"/>
      <c r="X5" s="490"/>
      <c r="Y5" s="490"/>
      <c r="Z5" s="491"/>
      <c r="AA5" s="489" t="s">
        <v>9</v>
      </c>
      <c r="AB5" s="490"/>
      <c r="AC5" s="490"/>
      <c r="AD5" s="490"/>
      <c r="AE5" s="491"/>
      <c r="AF5" s="489" t="s">
        <v>10</v>
      </c>
      <c r="AG5" s="490"/>
      <c r="AH5" s="490"/>
      <c r="AI5" s="490"/>
      <c r="AJ5" s="491"/>
      <c r="AK5" s="489" t="s">
        <v>11</v>
      </c>
      <c r="AL5" s="490"/>
      <c r="AM5" s="490"/>
      <c r="AN5" s="490"/>
      <c r="AO5" s="491"/>
      <c r="AP5" s="489" t="s">
        <v>12</v>
      </c>
      <c r="AQ5" s="490"/>
      <c r="AR5" s="490"/>
      <c r="AS5" s="490"/>
      <c r="AT5" s="491"/>
      <c r="AU5" s="489" t="s">
        <v>61</v>
      </c>
      <c r="AV5" s="490"/>
      <c r="AW5" s="490"/>
      <c r="AX5" s="490"/>
      <c r="AY5" s="491"/>
    </row>
    <row r="6" spans="1:54" ht="24.95" customHeight="1">
      <c r="C6" s="533"/>
      <c r="D6" s="534"/>
      <c r="E6" s="535"/>
      <c r="F6" s="127" t="s">
        <v>0</v>
      </c>
      <c r="G6" s="128" t="s">
        <v>1</v>
      </c>
      <c r="H6" s="128" t="s">
        <v>2</v>
      </c>
      <c r="I6" s="129" t="s">
        <v>3</v>
      </c>
      <c r="J6" s="130" t="s">
        <v>4</v>
      </c>
      <c r="K6" s="131" t="s">
        <v>41</v>
      </c>
      <c r="L6" s="127" t="s">
        <v>0</v>
      </c>
      <c r="M6" s="128" t="s">
        <v>1</v>
      </c>
      <c r="N6" s="128" t="s">
        <v>2</v>
      </c>
      <c r="O6" s="129" t="s">
        <v>3</v>
      </c>
      <c r="P6" s="131" t="s">
        <v>41</v>
      </c>
      <c r="Q6" s="127" t="s">
        <v>0</v>
      </c>
      <c r="R6" s="128" t="s">
        <v>1</v>
      </c>
      <c r="S6" s="128" t="s">
        <v>2</v>
      </c>
      <c r="T6" s="129" t="s">
        <v>3</v>
      </c>
      <c r="U6" s="131" t="s">
        <v>41</v>
      </c>
      <c r="V6" s="127" t="s">
        <v>0</v>
      </c>
      <c r="W6" s="128" t="s">
        <v>1</v>
      </c>
      <c r="X6" s="128" t="s">
        <v>2</v>
      </c>
      <c r="Y6" s="129" t="s">
        <v>3</v>
      </c>
      <c r="Z6" s="131" t="s">
        <v>41</v>
      </c>
      <c r="AA6" s="127" t="s">
        <v>0</v>
      </c>
      <c r="AB6" s="128" t="s">
        <v>1</v>
      </c>
      <c r="AC6" s="128" t="s">
        <v>2</v>
      </c>
      <c r="AD6" s="129" t="s">
        <v>3</v>
      </c>
      <c r="AE6" s="131" t="s">
        <v>41</v>
      </c>
      <c r="AF6" s="127" t="s">
        <v>0</v>
      </c>
      <c r="AG6" s="128" t="s">
        <v>1</v>
      </c>
      <c r="AH6" s="128" t="s">
        <v>2</v>
      </c>
      <c r="AI6" s="129" t="s">
        <v>3</v>
      </c>
      <c r="AJ6" s="131" t="s">
        <v>41</v>
      </c>
      <c r="AK6" s="127" t="s">
        <v>0</v>
      </c>
      <c r="AL6" s="128" t="s">
        <v>1</v>
      </c>
      <c r="AM6" s="128" t="s">
        <v>2</v>
      </c>
      <c r="AN6" s="129" t="s">
        <v>3</v>
      </c>
      <c r="AO6" s="131" t="s">
        <v>41</v>
      </c>
      <c r="AP6" s="127" t="s">
        <v>0</v>
      </c>
      <c r="AQ6" s="128" t="s">
        <v>1</v>
      </c>
      <c r="AR6" s="128" t="s">
        <v>2</v>
      </c>
      <c r="AS6" s="129" t="s">
        <v>3</v>
      </c>
      <c r="AT6" s="131" t="s">
        <v>41</v>
      </c>
      <c r="AU6" s="127" t="s">
        <v>0</v>
      </c>
      <c r="AV6" s="128" t="s">
        <v>1</v>
      </c>
      <c r="AW6" s="128" t="s">
        <v>2</v>
      </c>
      <c r="AX6" s="129" t="s">
        <v>3</v>
      </c>
      <c r="AY6" s="131" t="s">
        <v>41</v>
      </c>
    </row>
    <row r="7" spans="1:54" ht="24.95" customHeight="1">
      <c r="A7" s="30">
        <v>2</v>
      </c>
      <c r="C7" s="537" t="s">
        <v>126</v>
      </c>
      <c r="D7" s="538"/>
      <c r="E7" s="539"/>
      <c r="F7" s="355">
        <f t="shared" ref="F7:AY7" si="0">SUM(F8:F19)</f>
        <v>80</v>
      </c>
      <c r="G7" s="356">
        <f t="shared" si="0"/>
        <v>88</v>
      </c>
      <c r="H7" s="356">
        <f t="shared" si="0"/>
        <v>32</v>
      </c>
      <c r="I7" s="357">
        <f t="shared" si="0"/>
        <v>0</v>
      </c>
      <c r="J7" s="355">
        <f t="shared" si="0"/>
        <v>200</v>
      </c>
      <c r="K7" s="358">
        <f t="shared" si="0"/>
        <v>25</v>
      </c>
      <c r="L7" s="359">
        <f t="shared" si="0"/>
        <v>40</v>
      </c>
      <c r="M7" s="360">
        <f t="shared" si="0"/>
        <v>24</v>
      </c>
      <c r="N7" s="360">
        <f t="shared" si="0"/>
        <v>16</v>
      </c>
      <c r="O7" s="361">
        <f t="shared" si="0"/>
        <v>0</v>
      </c>
      <c r="P7" s="358">
        <f t="shared" si="0"/>
        <v>10</v>
      </c>
      <c r="Q7" s="359">
        <f t="shared" si="0"/>
        <v>16</v>
      </c>
      <c r="R7" s="360">
        <f t="shared" si="0"/>
        <v>16</v>
      </c>
      <c r="S7" s="360">
        <f t="shared" si="0"/>
        <v>16</v>
      </c>
      <c r="T7" s="361">
        <f t="shared" si="0"/>
        <v>0</v>
      </c>
      <c r="U7" s="358">
        <f t="shared" si="0"/>
        <v>7</v>
      </c>
      <c r="V7" s="359">
        <f t="shared" si="0"/>
        <v>0</v>
      </c>
      <c r="W7" s="360">
        <f t="shared" si="0"/>
        <v>16</v>
      </c>
      <c r="X7" s="360">
        <f t="shared" si="0"/>
        <v>0</v>
      </c>
      <c r="Y7" s="361">
        <f t="shared" si="0"/>
        <v>0</v>
      </c>
      <c r="Z7" s="358">
        <f t="shared" si="0"/>
        <v>2</v>
      </c>
      <c r="AA7" s="359">
        <f t="shared" si="0"/>
        <v>0</v>
      </c>
      <c r="AB7" s="360">
        <f t="shared" si="0"/>
        <v>16</v>
      </c>
      <c r="AC7" s="360">
        <f t="shared" si="0"/>
        <v>0</v>
      </c>
      <c r="AD7" s="361">
        <f t="shared" si="0"/>
        <v>0</v>
      </c>
      <c r="AE7" s="358">
        <f t="shared" si="0"/>
        <v>2</v>
      </c>
      <c r="AF7" s="359">
        <f t="shared" si="0"/>
        <v>8</v>
      </c>
      <c r="AG7" s="360">
        <f t="shared" si="0"/>
        <v>16</v>
      </c>
      <c r="AH7" s="360">
        <f t="shared" si="0"/>
        <v>0</v>
      </c>
      <c r="AI7" s="361">
        <f t="shared" si="0"/>
        <v>0</v>
      </c>
      <c r="AJ7" s="358">
        <f t="shared" si="0"/>
        <v>3</v>
      </c>
      <c r="AK7" s="359">
        <f t="shared" si="0"/>
        <v>0</v>
      </c>
      <c r="AL7" s="360">
        <f t="shared" si="0"/>
        <v>0</v>
      </c>
      <c r="AM7" s="360">
        <f t="shared" si="0"/>
        <v>0</v>
      </c>
      <c r="AN7" s="361">
        <f t="shared" si="0"/>
        <v>0</v>
      </c>
      <c r="AO7" s="358">
        <f t="shared" si="0"/>
        <v>0</v>
      </c>
      <c r="AP7" s="359">
        <f t="shared" si="0"/>
        <v>16</v>
      </c>
      <c r="AQ7" s="360">
        <f t="shared" si="0"/>
        <v>0</v>
      </c>
      <c r="AR7" s="360">
        <f t="shared" si="0"/>
        <v>0</v>
      </c>
      <c r="AS7" s="361">
        <f t="shared" si="0"/>
        <v>0</v>
      </c>
      <c r="AT7" s="358">
        <f t="shared" si="0"/>
        <v>1</v>
      </c>
      <c r="AU7" s="359">
        <f t="shared" si="0"/>
        <v>0</v>
      </c>
      <c r="AV7" s="360">
        <f t="shared" si="0"/>
        <v>0</v>
      </c>
      <c r="AW7" s="360">
        <f t="shared" si="0"/>
        <v>0</v>
      </c>
      <c r="AX7" s="361">
        <f t="shared" si="0"/>
        <v>0</v>
      </c>
      <c r="AY7" s="358">
        <f t="shared" si="0"/>
        <v>0</v>
      </c>
    </row>
    <row r="8" spans="1:54" s="13" customFormat="1" ht="24.95" customHeight="1">
      <c r="A8" s="33">
        <v>1</v>
      </c>
      <c r="B8" s="237"/>
      <c r="C8" s="545" t="s">
        <v>96</v>
      </c>
      <c r="D8" s="615" t="s">
        <v>45</v>
      </c>
      <c r="E8" s="286" t="s">
        <v>52</v>
      </c>
      <c r="F8" s="625">
        <f>(L8+Q8+V8+AA8+AF8+AK8+AP8+AU8)</f>
        <v>16</v>
      </c>
      <c r="G8" s="626">
        <f t="shared" ref="G8:I8" si="1">(M8+R8+W8+AB8+AG8+AL8+AQ8+AV8)</f>
        <v>8</v>
      </c>
      <c r="H8" s="626">
        <f t="shared" si="1"/>
        <v>0</v>
      </c>
      <c r="I8" s="628">
        <f t="shared" si="1"/>
        <v>0</v>
      </c>
      <c r="J8" s="630">
        <f>SUM(F8:I8)</f>
        <v>24</v>
      </c>
      <c r="K8" s="516">
        <f>P8+U8+Z8+AE8+AJ8+AO8+AT8+AY8</f>
        <v>3</v>
      </c>
      <c r="L8" s="482">
        <v>16</v>
      </c>
      <c r="M8" s="523">
        <v>8</v>
      </c>
      <c r="N8" s="523"/>
      <c r="O8" s="529"/>
      <c r="P8" s="495">
        <v>3</v>
      </c>
      <c r="Q8" s="517"/>
      <c r="R8" s="512"/>
      <c r="S8" s="512"/>
      <c r="T8" s="514"/>
      <c r="U8" s="516"/>
      <c r="V8" s="517"/>
      <c r="W8" s="512"/>
      <c r="X8" s="512"/>
      <c r="Y8" s="514"/>
      <c r="Z8" s="516"/>
      <c r="AA8" s="517"/>
      <c r="AB8" s="512"/>
      <c r="AC8" s="512"/>
      <c r="AD8" s="514"/>
      <c r="AE8" s="516"/>
      <c r="AF8" s="517"/>
      <c r="AG8" s="512"/>
      <c r="AH8" s="512"/>
      <c r="AI8" s="514"/>
      <c r="AJ8" s="516"/>
      <c r="AK8" s="517"/>
      <c r="AL8" s="512"/>
      <c r="AM8" s="512"/>
      <c r="AN8" s="514"/>
      <c r="AO8" s="516"/>
      <c r="AP8" s="517"/>
      <c r="AQ8" s="512"/>
      <c r="AR8" s="512"/>
      <c r="AS8" s="514"/>
      <c r="AT8" s="516"/>
      <c r="AU8" s="517"/>
      <c r="AV8" s="512"/>
      <c r="AW8" s="512"/>
      <c r="AX8" s="514"/>
      <c r="AY8" s="516"/>
      <c r="AZ8" s="195"/>
    </row>
    <row r="9" spans="1:54" s="13" customFormat="1" ht="24.95" customHeight="1">
      <c r="A9" s="33"/>
      <c r="B9" s="427"/>
      <c r="C9" s="546"/>
      <c r="D9" s="616"/>
      <c r="E9" s="286" t="s">
        <v>51</v>
      </c>
      <c r="F9" s="549"/>
      <c r="G9" s="627"/>
      <c r="H9" s="627"/>
      <c r="I9" s="629"/>
      <c r="J9" s="478"/>
      <c r="K9" s="503"/>
      <c r="L9" s="578"/>
      <c r="M9" s="524"/>
      <c r="N9" s="524"/>
      <c r="O9" s="624"/>
      <c r="P9" s="556"/>
      <c r="Q9" s="483"/>
      <c r="R9" s="513"/>
      <c r="S9" s="513"/>
      <c r="T9" s="515"/>
      <c r="U9" s="503"/>
      <c r="V9" s="483"/>
      <c r="W9" s="513"/>
      <c r="X9" s="513"/>
      <c r="Y9" s="515"/>
      <c r="Z9" s="503"/>
      <c r="AA9" s="483"/>
      <c r="AB9" s="513"/>
      <c r="AC9" s="513"/>
      <c r="AD9" s="515"/>
      <c r="AE9" s="503"/>
      <c r="AF9" s="483"/>
      <c r="AG9" s="513"/>
      <c r="AH9" s="513"/>
      <c r="AI9" s="515"/>
      <c r="AJ9" s="503"/>
      <c r="AK9" s="483"/>
      <c r="AL9" s="513"/>
      <c r="AM9" s="513"/>
      <c r="AN9" s="515"/>
      <c r="AO9" s="503"/>
      <c r="AP9" s="483"/>
      <c r="AQ9" s="513"/>
      <c r="AR9" s="513"/>
      <c r="AS9" s="515"/>
      <c r="AT9" s="503"/>
      <c r="AU9" s="483"/>
      <c r="AV9" s="513"/>
      <c r="AW9" s="513"/>
      <c r="AX9" s="515"/>
      <c r="AY9" s="503"/>
      <c r="AZ9" s="195"/>
    </row>
    <row r="10" spans="1:54" s="13" customFormat="1" ht="24.95" customHeight="1">
      <c r="A10" s="33"/>
      <c r="B10" s="564"/>
      <c r="C10" s="546"/>
      <c r="D10" s="616"/>
      <c r="E10" s="286" t="s">
        <v>118</v>
      </c>
      <c r="F10" s="548">
        <f t="shared" ref="F10:I10" si="2">(L10+Q10+V10+AA10+AF10+AK10+AP10+AU10)</f>
        <v>16</v>
      </c>
      <c r="G10" s="462">
        <f t="shared" si="2"/>
        <v>0</v>
      </c>
      <c r="H10" s="462">
        <f t="shared" si="2"/>
        <v>0</v>
      </c>
      <c r="I10" s="463">
        <f t="shared" si="2"/>
        <v>0</v>
      </c>
      <c r="J10" s="536">
        <f>SUM(F10:I10)</f>
        <v>16</v>
      </c>
      <c r="K10" s="495">
        <f>P10+U10+Z10+AE10+AJ10+AO10+AT10+AY10</f>
        <v>1</v>
      </c>
      <c r="L10" s="482"/>
      <c r="M10" s="523"/>
      <c r="N10" s="523"/>
      <c r="O10" s="529"/>
      <c r="P10" s="495"/>
      <c r="Q10" s="482"/>
      <c r="R10" s="523"/>
      <c r="S10" s="523"/>
      <c r="T10" s="529"/>
      <c r="U10" s="495"/>
      <c r="V10" s="510"/>
      <c r="W10" s="518"/>
      <c r="X10" s="518"/>
      <c r="Y10" s="526"/>
      <c r="Z10" s="495"/>
      <c r="AA10" s="510"/>
      <c r="AB10" s="518"/>
      <c r="AC10" s="518"/>
      <c r="AD10" s="526"/>
      <c r="AE10" s="495"/>
      <c r="AF10" s="510"/>
      <c r="AG10" s="518"/>
      <c r="AH10" s="518"/>
      <c r="AI10" s="526"/>
      <c r="AJ10" s="495"/>
      <c r="AK10" s="501"/>
      <c r="AL10" s="499"/>
      <c r="AM10" s="499"/>
      <c r="AN10" s="497"/>
      <c r="AO10" s="495"/>
      <c r="AP10" s="501">
        <v>16</v>
      </c>
      <c r="AQ10" s="499"/>
      <c r="AR10" s="499"/>
      <c r="AS10" s="497"/>
      <c r="AT10" s="495">
        <v>1</v>
      </c>
      <c r="AU10" s="510"/>
      <c r="AV10" s="499"/>
      <c r="AW10" s="499"/>
      <c r="AX10" s="497"/>
      <c r="AY10" s="505"/>
      <c r="AZ10" s="195"/>
    </row>
    <row r="11" spans="1:54" s="13" customFormat="1" ht="24.95" customHeight="1">
      <c r="A11" s="33"/>
      <c r="B11" s="565"/>
      <c r="C11" s="546"/>
      <c r="D11" s="616"/>
      <c r="E11" s="286" t="s">
        <v>151</v>
      </c>
      <c r="F11" s="549"/>
      <c r="G11" s="462"/>
      <c r="H11" s="462"/>
      <c r="I11" s="463"/>
      <c r="J11" s="536"/>
      <c r="K11" s="503"/>
      <c r="L11" s="483"/>
      <c r="M11" s="513"/>
      <c r="N11" s="513"/>
      <c r="O11" s="515"/>
      <c r="P11" s="503"/>
      <c r="Q11" s="483"/>
      <c r="R11" s="513"/>
      <c r="S11" s="513"/>
      <c r="T11" s="515"/>
      <c r="U11" s="503"/>
      <c r="V11" s="511"/>
      <c r="W11" s="519"/>
      <c r="X11" s="519"/>
      <c r="Y11" s="527"/>
      <c r="Z11" s="503"/>
      <c r="AA11" s="511"/>
      <c r="AB11" s="519"/>
      <c r="AC11" s="519"/>
      <c r="AD11" s="527"/>
      <c r="AE11" s="503"/>
      <c r="AF11" s="511"/>
      <c r="AG11" s="519"/>
      <c r="AH11" s="519"/>
      <c r="AI11" s="527"/>
      <c r="AJ11" s="503"/>
      <c r="AK11" s="508"/>
      <c r="AL11" s="509"/>
      <c r="AM11" s="509"/>
      <c r="AN11" s="504"/>
      <c r="AO11" s="503"/>
      <c r="AP11" s="508"/>
      <c r="AQ11" s="509"/>
      <c r="AR11" s="509"/>
      <c r="AS11" s="504"/>
      <c r="AT11" s="503"/>
      <c r="AU11" s="511"/>
      <c r="AV11" s="509"/>
      <c r="AW11" s="509"/>
      <c r="AX11" s="504"/>
      <c r="AY11" s="506"/>
      <c r="AZ11" s="236"/>
      <c r="BA11" s="236"/>
      <c r="BB11" s="236"/>
    </row>
    <row r="12" spans="1:54" s="13" customFormat="1" ht="24.95" customHeight="1">
      <c r="A12" s="33"/>
      <c r="B12" s="237"/>
      <c r="C12" s="546"/>
      <c r="D12" s="616"/>
      <c r="E12" s="286" t="s">
        <v>70</v>
      </c>
      <c r="F12" s="449">
        <f t="shared" ref="F12" si="3">(L12+Q12+V12+AA12+AF12+AK12+AP12+AU12)</f>
        <v>8</v>
      </c>
      <c r="G12" s="462">
        <f t="shared" ref="G12" si="4">(M12+R12+W12+AB12+AG12+AL12+AQ12+AV12)</f>
        <v>16</v>
      </c>
      <c r="H12" s="462">
        <f t="shared" ref="H12" si="5">(N12+S12+X12+AC12+AH12+AM12+AR12+AW12)</f>
        <v>0</v>
      </c>
      <c r="I12" s="463">
        <f t="shared" ref="I12" si="6">(O12+T12+Y12+AD12+AI12+AN12+AS12+AX12)</f>
        <v>0</v>
      </c>
      <c r="J12" s="536">
        <f>SUM(F12:I12)</f>
        <v>24</v>
      </c>
      <c r="K12" s="495">
        <f>P12+U12+Z12+AE12+AJ12+AO12+AT12+AY12</f>
        <v>3</v>
      </c>
      <c r="L12" s="482"/>
      <c r="M12" s="523"/>
      <c r="N12" s="523"/>
      <c r="O12" s="529"/>
      <c r="P12" s="495"/>
      <c r="Q12" s="482"/>
      <c r="R12" s="523"/>
      <c r="S12" s="523"/>
      <c r="T12" s="529"/>
      <c r="U12" s="495"/>
      <c r="V12" s="510"/>
      <c r="W12" s="518"/>
      <c r="X12" s="518"/>
      <c r="Y12" s="526"/>
      <c r="Z12" s="495"/>
      <c r="AA12" s="510"/>
      <c r="AB12" s="518"/>
      <c r="AC12" s="518"/>
      <c r="AD12" s="526"/>
      <c r="AE12" s="495"/>
      <c r="AF12" s="510">
        <v>8</v>
      </c>
      <c r="AG12" s="499">
        <v>16</v>
      </c>
      <c r="AH12" s="499"/>
      <c r="AI12" s="497"/>
      <c r="AJ12" s="505">
        <v>3</v>
      </c>
      <c r="AK12" s="510"/>
      <c r="AL12" s="518"/>
      <c r="AM12" s="518"/>
      <c r="AN12" s="497"/>
      <c r="AO12" s="495"/>
      <c r="AP12" s="510"/>
      <c r="AQ12" s="523"/>
      <c r="AR12" s="499"/>
      <c r="AS12" s="497"/>
      <c r="AT12" s="495"/>
      <c r="AU12" s="510"/>
      <c r="AV12" s="499"/>
      <c r="AW12" s="499"/>
      <c r="AX12" s="497"/>
      <c r="AY12" s="505"/>
      <c r="AZ12" s="236"/>
      <c r="BA12" s="236"/>
      <c r="BB12" s="236"/>
    </row>
    <row r="13" spans="1:54" s="13" customFormat="1" ht="24.95" customHeight="1" thickBot="1">
      <c r="A13" s="33"/>
      <c r="B13" s="237"/>
      <c r="C13" s="546"/>
      <c r="D13" s="617"/>
      <c r="E13" s="286" t="s">
        <v>152</v>
      </c>
      <c r="F13" s="449"/>
      <c r="G13" s="462"/>
      <c r="H13" s="462"/>
      <c r="I13" s="463"/>
      <c r="J13" s="536"/>
      <c r="K13" s="503"/>
      <c r="L13" s="483"/>
      <c r="M13" s="513"/>
      <c r="N13" s="513"/>
      <c r="O13" s="515"/>
      <c r="P13" s="503"/>
      <c r="Q13" s="483"/>
      <c r="R13" s="513"/>
      <c r="S13" s="513"/>
      <c r="T13" s="515"/>
      <c r="U13" s="503"/>
      <c r="V13" s="511"/>
      <c r="W13" s="519"/>
      <c r="X13" s="519"/>
      <c r="Y13" s="527"/>
      <c r="Z13" s="503"/>
      <c r="AA13" s="511"/>
      <c r="AB13" s="579"/>
      <c r="AC13" s="519"/>
      <c r="AD13" s="527"/>
      <c r="AE13" s="503"/>
      <c r="AF13" s="511"/>
      <c r="AG13" s="509"/>
      <c r="AH13" s="509"/>
      <c r="AI13" s="504"/>
      <c r="AJ13" s="506"/>
      <c r="AK13" s="511"/>
      <c r="AL13" s="519"/>
      <c r="AM13" s="519"/>
      <c r="AN13" s="504"/>
      <c r="AO13" s="503"/>
      <c r="AP13" s="511"/>
      <c r="AQ13" s="524"/>
      <c r="AR13" s="509"/>
      <c r="AS13" s="504"/>
      <c r="AT13" s="503"/>
      <c r="AU13" s="511"/>
      <c r="AV13" s="509"/>
      <c r="AW13" s="509"/>
      <c r="AX13" s="504"/>
      <c r="AY13" s="506"/>
      <c r="AZ13" s="236"/>
      <c r="BA13" s="236"/>
      <c r="BB13" s="236"/>
    </row>
    <row r="14" spans="1:54" s="13" customFormat="1" ht="24.95" customHeight="1" thickTop="1">
      <c r="A14" s="33"/>
      <c r="B14" s="564"/>
      <c r="C14" s="546"/>
      <c r="D14" s="543" t="s">
        <v>46</v>
      </c>
      <c r="E14" s="287" t="s">
        <v>53</v>
      </c>
      <c r="F14" s="449">
        <f t="shared" ref="F14" si="7">(L14+Q14+V14+AA14+AF14+AK14+AP14+AU14)</f>
        <v>0</v>
      </c>
      <c r="G14" s="462">
        <f t="shared" ref="G14" si="8">(M14+R14+W14+AB14+AG14+AL14+AQ14+AV14)</f>
        <v>64</v>
      </c>
      <c r="H14" s="462">
        <f t="shared" ref="H14" si="9">(N14+S14+X14+AC14+AH14+AM14+AR14+AW14)</f>
        <v>0</v>
      </c>
      <c r="I14" s="463">
        <f t="shared" ref="I14" si="10">(O14+T14+Y14+AD14+AI14+AN14+AS14+AX14)</f>
        <v>0</v>
      </c>
      <c r="J14" s="536">
        <f>SUM(F14:I15)</f>
        <v>64</v>
      </c>
      <c r="K14" s="495">
        <f>P14+U14+Z14+AE14+AJ14+AO14+AT14+AY14</f>
        <v>8</v>
      </c>
      <c r="L14" s="482"/>
      <c r="M14" s="523">
        <v>16</v>
      </c>
      <c r="N14" s="523"/>
      <c r="O14" s="529"/>
      <c r="P14" s="495">
        <v>2</v>
      </c>
      <c r="Q14" s="482"/>
      <c r="R14" s="523">
        <v>16</v>
      </c>
      <c r="S14" s="523"/>
      <c r="T14" s="529"/>
      <c r="U14" s="495">
        <v>2</v>
      </c>
      <c r="V14" s="482"/>
      <c r="W14" s="523">
        <v>16</v>
      </c>
      <c r="X14" s="523"/>
      <c r="Y14" s="529"/>
      <c r="Z14" s="495">
        <v>2</v>
      </c>
      <c r="AA14" s="560"/>
      <c r="AB14" s="561">
        <v>16</v>
      </c>
      <c r="AC14" s="563"/>
      <c r="AD14" s="494"/>
      <c r="AE14" s="520">
        <v>2</v>
      </c>
      <c r="AF14" s="521"/>
      <c r="AG14" s="446"/>
      <c r="AH14" s="525"/>
      <c r="AI14" s="494"/>
      <c r="AJ14" s="520"/>
      <c r="AK14" s="528"/>
      <c r="AL14" s="446"/>
      <c r="AM14" s="522"/>
      <c r="AN14" s="494"/>
      <c r="AO14" s="520"/>
      <c r="AP14" s="521"/>
      <c r="AQ14" s="446"/>
      <c r="AR14" s="525"/>
      <c r="AS14" s="494"/>
      <c r="AT14" s="520"/>
      <c r="AU14" s="492"/>
      <c r="AV14" s="493"/>
      <c r="AW14" s="493"/>
      <c r="AX14" s="494"/>
      <c r="AY14" s="465"/>
      <c r="AZ14" s="236"/>
      <c r="BA14" s="236"/>
      <c r="BB14" s="236"/>
    </row>
    <row r="15" spans="1:54" s="13" customFormat="1" ht="24.95" customHeight="1" thickBot="1">
      <c r="A15" s="33"/>
      <c r="B15" s="565"/>
      <c r="C15" s="546"/>
      <c r="D15" s="544"/>
      <c r="E15" s="287" t="s">
        <v>54</v>
      </c>
      <c r="F15" s="449"/>
      <c r="G15" s="462"/>
      <c r="H15" s="462"/>
      <c r="I15" s="463"/>
      <c r="J15" s="536"/>
      <c r="K15" s="556"/>
      <c r="L15" s="483"/>
      <c r="M15" s="513"/>
      <c r="N15" s="513"/>
      <c r="O15" s="515"/>
      <c r="P15" s="503"/>
      <c r="Q15" s="483"/>
      <c r="R15" s="513"/>
      <c r="S15" s="513"/>
      <c r="T15" s="515"/>
      <c r="U15" s="503"/>
      <c r="V15" s="483"/>
      <c r="W15" s="513"/>
      <c r="X15" s="513"/>
      <c r="Y15" s="515"/>
      <c r="Z15" s="503"/>
      <c r="AA15" s="560"/>
      <c r="AB15" s="562"/>
      <c r="AC15" s="563"/>
      <c r="AD15" s="494"/>
      <c r="AE15" s="520"/>
      <c r="AF15" s="521"/>
      <c r="AG15" s="446"/>
      <c r="AH15" s="525"/>
      <c r="AI15" s="494"/>
      <c r="AJ15" s="520"/>
      <c r="AK15" s="528"/>
      <c r="AL15" s="446"/>
      <c r="AM15" s="522"/>
      <c r="AN15" s="494"/>
      <c r="AO15" s="520"/>
      <c r="AP15" s="521"/>
      <c r="AQ15" s="446"/>
      <c r="AR15" s="525"/>
      <c r="AS15" s="494"/>
      <c r="AT15" s="520"/>
      <c r="AU15" s="492"/>
      <c r="AV15" s="493"/>
      <c r="AW15" s="493"/>
      <c r="AX15" s="494"/>
      <c r="AY15" s="465"/>
      <c r="AZ15" s="236"/>
      <c r="BA15" s="236"/>
      <c r="BB15" s="236"/>
    </row>
    <row r="16" spans="1:54" s="13" customFormat="1" ht="24.95" customHeight="1" thickTop="1">
      <c r="A16" s="33"/>
      <c r="B16" s="349"/>
      <c r="C16" s="546"/>
      <c r="D16" s="540" t="s">
        <v>119</v>
      </c>
      <c r="E16" s="541"/>
      <c r="F16" s="326">
        <f>(L16+Q16+V16+AA16+AF16+AK16+AP16+AU16)</f>
        <v>0</v>
      </c>
      <c r="G16" s="325">
        <f t="shared" ref="G16:G19" si="11">(M16+R16+W16+AB16+AG16+AL16+AQ16+AV16)</f>
        <v>0</v>
      </c>
      <c r="H16" s="325">
        <f t="shared" ref="H16:H19" si="12">(N16+S16+X16+AC16+AH16+AM16+AR16+AW16)</f>
        <v>0</v>
      </c>
      <c r="I16" s="343">
        <f t="shared" ref="I16:I19" si="13">(O16+T16+Y16+AD16+AI16+AN16+AS16+AX16)</f>
        <v>0</v>
      </c>
      <c r="J16" s="190"/>
      <c r="K16" s="344"/>
      <c r="L16" s="327"/>
      <c r="M16" s="329"/>
      <c r="N16" s="329"/>
      <c r="O16" s="331"/>
      <c r="P16" s="336"/>
      <c r="Q16" s="327"/>
      <c r="R16" s="329"/>
      <c r="S16" s="329"/>
      <c r="T16" s="331"/>
      <c r="U16" s="336"/>
      <c r="V16" s="327"/>
      <c r="W16" s="329"/>
      <c r="X16" s="329"/>
      <c r="Y16" s="331"/>
      <c r="Z16" s="336"/>
      <c r="AA16" s="345"/>
      <c r="AB16" s="350"/>
      <c r="AC16" s="346"/>
      <c r="AD16" s="334"/>
      <c r="AE16" s="337"/>
      <c r="AF16" s="338"/>
      <c r="AG16" s="315"/>
      <c r="AH16" s="339"/>
      <c r="AI16" s="334"/>
      <c r="AJ16" s="337"/>
      <c r="AK16" s="341"/>
      <c r="AL16" s="315"/>
      <c r="AM16" s="342"/>
      <c r="AN16" s="334"/>
      <c r="AO16" s="337"/>
      <c r="AP16" s="338"/>
      <c r="AQ16" s="329"/>
      <c r="AR16" s="339"/>
      <c r="AS16" s="334"/>
      <c r="AT16" s="337"/>
      <c r="AU16" s="332"/>
      <c r="AV16" s="333"/>
      <c r="AW16" s="333"/>
      <c r="AX16" s="334"/>
      <c r="AY16" s="319"/>
      <c r="AZ16" s="236"/>
      <c r="BA16" s="236"/>
      <c r="BB16" s="236"/>
    </row>
    <row r="17" spans="1:52" s="13" customFormat="1" ht="24.95" customHeight="1">
      <c r="A17" s="33"/>
      <c r="B17" s="174"/>
      <c r="C17" s="547"/>
      <c r="D17" s="542" t="s">
        <v>44</v>
      </c>
      <c r="E17" s="541"/>
      <c r="F17" s="326">
        <f>(L17+Q17+V17+AA17+AF17+AK17+AP17+AU17)</f>
        <v>16</v>
      </c>
      <c r="G17" s="325">
        <f t="shared" si="11"/>
        <v>0</v>
      </c>
      <c r="H17" s="325">
        <f t="shared" si="12"/>
        <v>0</v>
      </c>
      <c r="I17" s="343">
        <f t="shared" si="13"/>
        <v>0</v>
      </c>
      <c r="J17" s="190">
        <f t="shared" ref="J17:J19" si="14">SUM(F17:I17)</f>
        <v>16</v>
      </c>
      <c r="K17" s="185">
        <f t="shared" ref="K17:K19" si="15">P17+U17+Z17+AE17+AJ17+AO17+AT17+AY17</f>
        <v>1</v>
      </c>
      <c r="L17" s="256">
        <v>16</v>
      </c>
      <c r="M17" s="249"/>
      <c r="N17" s="249"/>
      <c r="O17" s="227"/>
      <c r="P17" s="135">
        <v>1</v>
      </c>
      <c r="Q17" s="223"/>
      <c r="R17" s="226"/>
      <c r="S17" s="226"/>
      <c r="T17" s="227"/>
      <c r="U17" s="135"/>
      <c r="V17" s="210"/>
      <c r="W17" s="211"/>
      <c r="X17" s="211"/>
      <c r="Y17" s="212"/>
      <c r="Z17" s="135"/>
      <c r="AA17" s="345"/>
      <c r="AB17" s="342"/>
      <c r="AC17" s="346"/>
      <c r="AD17" s="212"/>
      <c r="AE17" s="135"/>
      <c r="AF17" s="210"/>
      <c r="AG17" s="211"/>
      <c r="AH17" s="211"/>
      <c r="AI17" s="212"/>
      <c r="AJ17" s="135"/>
      <c r="AK17" s="138"/>
      <c r="AL17" s="136"/>
      <c r="AM17" s="136"/>
      <c r="AN17" s="182"/>
      <c r="AO17" s="135"/>
      <c r="AP17" s="138"/>
      <c r="AQ17" s="200"/>
      <c r="AR17" s="136"/>
      <c r="AS17" s="182"/>
      <c r="AT17" s="135"/>
      <c r="AU17" s="138"/>
      <c r="AV17" s="136"/>
      <c r="AW17" s="136"/>
      <c r="AX17" s="182"/>
      <c r="AY17" s="135"/>
      <c r="AZ17" s="195"/>
    </row>
    <row r="18" spans="1:52" s="13" customFormat="1" ht="24.95" customHeight="1">
      <c r="A18" s="33"/>
      <c r="B18" s="238"/>
      <c r="C18" s="545" t="s">
        <v>97</v>
      </c>
      <c r="D18" s="540" t="s">
        <v>154</v>
      </c>
      <c r="E18" s="541"/>
      <c r="F18" s="326">
        <f>(L18+Q18+V18+AA18+AF18+AK18+AP18+AU18)</f>
        <v>8</v>
      </c>
      <c r="G18" s="325">
        <f t="shared" si="11"/>
        <v>0</v>
      </c>
      <c r="H18" s="325">
        <f t="shared" si="12"/>
        <v>16</v>
      </c>
      <c r="I18" s="343">
        <f t="shared" si="13"/>
        <v>0</v>
      </c>
      <c r="J18" s="190">
        <f t="shared" si="14"/>
        <v>24</v>
      </c>
      <c r="K18" s="185">
        <f t="shared" si="15"/>
        <v>4</v>
      </c>
      <c r="L18" s="256">
        <v>8</v>
      </c>
      <c r="M18" s="249"/>
      <c r="N18" s="249">
        <v>16</v>
      </c>
      <c r="O18" s="227"/>
      <c r="P18" s="196">
        <v>4</v>
      </c>
      <c r="Q18" s="225"/>
      <c r="R18" s="226"/>
      <c r="S18" s="226"/>
      <c r="T18" s="227"/>
      <c r="U18" s="135"/>
      <c r="V18" s="210"/>
      <c r="W18" s="211"/>
      <c r="X18" s="211"/>
      <c r="Y18" s="212"/>
      <c r="Z18" s="135"/>
      <c r="AA18" s="210"/>
      <c r="AB18" s="211"/>
      <c r="AC18" s="211"/>
      <c r="AD18" s="212"/>
      <c r="AE18" s="135"/>
      <c r="AF18" s="210"/>
      <c r="AG18" s="211"/>
      <c r="AH18" s="211"/>
      <c r="AI18" s="212"/>
      <c r="AJ18" s="135"/>
      <c r="AK18" s="138"/>
      <c r="AL18" s="136"/>
      <c r="AM18" s="136"/>
      <c r="AN18" s="182"/>
      <c r="AO18" s="135"/>
      <c r="AP18" s="138"/>
      <c r="AQ18" s="136"/>
      <c r="AR18" s="136"/>
      <c r="AS18" s="182"/>
      <c r="AT18" s="135"/>
      <c r="AU18" s="138"/>
      <c r="AV18" s="136"/>
      <c r="AW18" s="136"/>
      <c r="AX18" s="182"/>
      <c r="AY18" s="135"/>
      <c r="AZ18" s="195"/>
    </row>
    <row r="19" spans="1:52" s="13" customFormat="1" ht="24.95" customHeight="1">
      <c r="A19" s="33"/>
      <c r="B19" s="238"/>
      <c r="C19" s="547"/>
      <c r="D19" s="540" t="s">
        <v>71</v>
      </c>
      <c r="E19" s="541"/>
      <c r="F19" s="379">
        <f>(L19+Q19+V19+AA19+AF19+AK19+AP19+AU19)</f>
        <v>16</v>
      </c>
      <c r="G19" s="380">
        <f t="shared" si="11"/>
        <v>0</v>
      </c>
      <c r="H19" s="380">
        <f t="shared" si="12"/>
        <v>16</v>
      </c>
      <c r="I19" s="381">
        <f t="shared" si="13"/>
        <v>0</v>
      </c>
      <c r="J19" s="382">
        <f t="shared" si="14"/>
        <v>32</v>
      </c>
      <c r="K19" s="185">
        <f t="shared" si="15"/>
        <v>5</v>
      </c>
      <c r="L19" s="224"/>
      <c r="M19" s="228"/>
      <c r="N19" s="228"/>
      <c r="O19" s="231"/>
      <c r="P19" s="186"/>
      <c r="Q19" s="245">
        <v>16</v>
      </c>
      <c r="R19" s="248"/>
      <c r="S19" s="248">
        <v>16</v>
      </c>
      <c r="T19" s="231"/>
      <c r="U19" s="197">
        <v>5</v>
      </c>
      <c r="V19" s="213"/>
      <c r="W19" s="217"/>
      <c r="X19" s="217"/>
      <c r="Y19" s="218"/>
      <c r="Z19" s="186"/>
      <c r="AA19" s="213"/>
      <c r="AB19" s="217"/>
      <c r="AC19" s="217"/>
      <c r="AD19" s="212"/>
      <c r="AE19" s="135"/>
      <c r="AF19" s="210"/>
      <c r="AG19" s="211"/>
      <c r="AH19" s="211"/>
      <c r="AI19" s="212"/>
      <c r="AJ19" s="135"/>
      <c r="AK19" s="138"/>
      <c r="AL19" s="136"/>
      <c r="AM19" s="136"/>
      <c r="AN19" s="182"/>
      <c r="AO19" s="135"/>
      <c r="AP19" s="138"/>
      <c r="AQ19" s="136"/>
      <c r="AR19" s="136"/>
      <c r="AS19" s="182"/>
      <c r="AT19" s="135"/>
      <c r="AU19" s="138"/>
      <c r="AV19" s="136"/>
      <c r="AW19" s="136"/>
      <c r="AX19" s="182"/>
      <c r="AY19" s="135"/>
      <c r="AZ19" s="195"/>
    </row>
    <row r="20" spans="1:52" ht="24.95" customHeight="1" thickBot="1">
      <c r="A20" s="30">
        <v>2</v>
      </c>
      <c r="C20" s="566" t="s">
        <v>127</v>
      </c>
      <c r="D20" s="567"/>
      <c r="E20" s="568"/>
      <c r="F20" s="362">
        <f t="shared" ref="F20:K20" si="16">SUM(F21:F28)</f>
        <v>112</v>
      </c>
      <c r="G20" s="363">
        <f t="shared" si="16"/>
        <v>56</v>
      </c>
      <c r="H20" s="363">
        <f t="shared" si="16"/>
        <v>64</v>
      </c>
      <c r="I20" s="364">
        <f t="shared" si="16"/>
        <v>0</v>
      </c>
      <c r="J20" s="362">
        <f t="shared" si="16"/>
        <v>232</v>
      </c>
      <c r="K20" s="365">
        <f t="shared" si="16"/>
        <v>35</v>
      </c>
      <c r="L20" s="366">
        <f t="shared" ref="L20:AY20" si="17">SUM(L21:L29)</f>
        <v>32</v>
      </c>
      <c r="M20" s="353">
        <f t="shared" si="17"/>
        <v>24</v>
      </c>
      <c r="N20" s="353">
        <f t="shared" si="17"/>
        <v>0</v>
      </c>
      <c r="O20" s="354">
        <f t="shared" si="17"/>
        <v>0</v>
      </c>
      <c r="P20" s="351">
        <f t="shared" si="17"/>
        <v>10</v>
      </c>
      <c r="Q20" s="366">
        <f t="shared" si="17"/>
        <v>16</v>
      </c>
      <c r="R20" s="353">
        <f t="shared" si="17"/>
        <v>16</v>
      </c>
      <c r="S20" s="353">
        <f t="shared" si="17"/>
        <v>16</v>
      </c>
      <c r="T20" s="354">
        <f t="shared" si="17"/>
        <v>0</v>
      </c>
      <c r="U20" s="351">
        <f t="shared" si="17"/>
        <v>6</v>
      </c>
      <c r="V20" s="366">
        <f t="shared" si="17"/>
        <v>56</v>
      </c>
      <c r="W20" s="353">
        <f t="shared" si="17"/>
        <v>16</v>
      </c>
      <c r="X20" s="353">
        <f t="shared" si="17"/>
        <v>16</v>
      </c>
      <c r="Y20" s="354">
        <f t="shared" si="17"/>
        <v>0</v>
      </c>
      <c r="Z20" s="351">
        <f t="shared" si="17"/>
        <v>14</v>
      </c>
      <c r="AA20" s="352">
        <f t="shared" si="17"/>
        <v>8</v>
      </c>
      <c r="AB20" s="353">
        <f t="shared" si="17"/>
        <v>0</v>
      </c>
      <c r="AC20" s="353">
        <f t="shared" si="17"/>
        <v>32</v>
      </c>
      <c r="AD20" s="354">
        <f t="shared" si="17"/>
        <v>0</v>
      </c>
      <c r="AE20" s="351">
        <f t="shared" si="17"/>
        <v>5</v>
      </c>
      <c r="AF20" s="352">
        <f t="shared" si="17"/>
        <v>0</v>
      </c>
      <c r="AG20" s="353">
        <f t="shared" si="17"/>
        <v>0</v>
      </c>
      <c r="AH20" s="353">
        <f t="shared" si="17"/>
        <v>0</v>
      </c>
      <c r="AI20" s="354">
        <f t="shared" si="17"/>
        <v>0</v>
      </c>
      <c r="AJ20" s="351">
        <f t="shared" si="17"/>
        <v>0</v>
      </c>
      <c r="AK20" s="352">
        <f t="shared" si="17"/>
        <v>0</v>
      </c>
      <c r="AL20" s="353">
        <f t="shared" si="17"/>
        <v>0</v>
      </c>
      <c r="AM20" s="353">
        <f t="shared" si="17"/>
        <v>0</v>
      </c>
      <c r="AN20" s="354">
        <f t="shared" si="17"/>
        <v>0</v>
      </c>
      <c r="AO20" s="351">
        <f t="shared" si="17"/>
        <v>0</v>
      </c>
      <c r="AP20" s="352">
        <f t="shared" si="17"/>
        <v>0</v>
      </c>
      <c r="AQ20" s="353">
        <f t="shared" si="17"/>
        <v>0</v>
      </c>
      <c r="AR20" s="353">
        <f t="shared" si="17"/>
        <v>0</v>
      </c>
      <c r="AS20" s="354">
        <f t="shared" si="17"/>
        <v>0</v>
      </c>
      <c r="AT20" s="351">
        <f t="shared" si="17"/>
        <v>0</v>
      </c>
      <c r="AU20" s="352">
        <f t="shared" si="17"/>
        <v>0</v>
      </c>
      <c r="AV20" s="353">
        <f t="shared" si="17"/>
        <v>0</v>
      </c>
      <c r="AW20" s="353">
        <f t="shared" si="17"/>
        <v>0</v>
      </c>
      <c r="AX20" s="354">
        <f t="shared" si="17"/>
        <v>0</v>
      </c>
      <c r="AY20" s="351">
        <f t="shared" si="17"/>
        <v>0</v>
      </c>
    </row>
    <row r="21" spans="1:52" s="13" customFormat="1" ht="24.95" customHeight="1" thickTop="1" thickBot="1">
      <c r="A21" s="33">
        <v>1</v>
      </c>
      <c r="B21" s="175"/>
      <c r="C21" s="612" t="s">
        <v>98</v>
      </c>
      <c r="D21" s="466" t="s">
        <v>47</v>
      </c>
      <c r="E21" s="467"/>
      <c r="F21" s="187">
        <f>(L21+Q21+V21+AA21+AF21+AK21+AP21+AU21)</f>
        <v>32</v>
      </c>
      <c r="G21" s="188">
        <f t="shared" ref="G21:I21" si="18">(M21+R21+W21+AB21+AG21+AL21+AQ21+AV21)</f>
        <v>32</v>
      </c>
      <c r="H21" s="188">
        <f t="shared" si="18"/>
        <v>0</v>
      </c>
      <c r="I21" s="189">
        <f t="shared" si="18"/>
        <v>0</v>
      </c>
      <c r="J21" s="190">
        <f>SUM(F21:I21)</f>
        <v>64</v>
      </c>
      <c r="K21" s="191">
        <f>P21+U21+Z21+AE21+AJ21+AO21+AT21+AY21</f>
        <v>9</v>
      </c>
      <c r="L21" s="261">
        <v>16</v>
      </c>
      <c r="M21" s="233">
        <v>16</v>
      </c>
      <c r="N21" s="250"/>
      <c r="O21" s="232"/>
      <c r="P21" s="298">
        <v>5</v>
      </c>
      <c r="Q21" s="261">
        <v>16</v>
      </c>
      <c r="R21" s="276">
        <v>16</v>
      </c>
      <c r="S21" s="250"/>
      <c r="T21" s="232"/>
      <c r="U21" s="219">
        <v>4</v>
      </c>
      <c r="V21" s="222"/>
      <c r="W21" s="233"/>
      <c r="X21" s="250"/>
      <c r="Y21" s="251"/>
      <c r="Z21" s="216"/>
      <c r="AA21" s="252"/>
      <c r="AB21" s="250"/>
      <c r="AC21" s="247"/>
      <c r="AD21" s="253"/>
      <c r="AE21" s="216"/>
      <c r="AF21" s="235"/>
      <c r="AG21" s="229"/>
      <c r="AH21" s="214"/>
      <c r="AI21" s="215"/>
      <c r="AJ21" s="209"/>
      <c r="AK21" s="220"/>
      <c r="AL21" s="200"/>
      <c r="AM21" s="200"/>
      <c r="AN21" s="221"/>
      <c r="AO21" s="209"/>
      <c r="AP21" s="220"/>
      <c r="AQ21" s="200"/>
      <c r="AR21" s="200"/>
      <c r="AS21" s="221"/>
      <c r="AT21" s="209"/>
      <c r="AU21" s="220"/>
      <c r="AV21" s="200"/>
      <c r="AW21" s="200"/>
      <c r="AX21" s="221"/>
      <c r="AY21" s="209"/>
      <c r="AZ21" s="195"/>
    </row>
    <row r="22" spans="1:52" s="13" customFormat="1" ht="24.95" customHeight="1" thickTop="1" thickBot="1">
      <c r="A22" s="33"/>
      <c r="B22" s="175"/>
      <c r="C22" s="613"/>
      <c r="D22" s="466" t="s">
        <v>66</v>
      </c>
      <c r="E22" s="467"/>
      <c r="F22" s="385">
        <f t="shared" ref="F22:F25" si="19">(L22+Q22+V22+AA22+AF22+AK22+AP22+AU22)</f>
        <v>16</v>
      </c>
      <c r="G22" s="384">
        <f t="shared" ref="G22:G25" si="20">(M22+R22+W22+AB22+AG22+AL22+AQ22+AV22)</f>
        <v>8</v>
      </c>
      <c r="H22" s="384">
        <f t="shared" ref="H22:H25" si="21">(N22+S22+X22+AC22+AH22+AM22+AR22+AW22)</f>
        <v>0</v>
      </c>
      <c r="I22" s="390">
        <f t="shared" ref="I22:I25" si="22">(O22+T22+Y22+AD22+AI22+AN22+AS22+AX22)</f>
        <v>0</v>
      </c>
      <c r="J22" s="190">
        <f t="shared" ref="J22:J26" si="23">SUM(F22:I22)</f>
        <v>24</v>
      </c>
      <c r="K22" s="191">
        <f t="shared" ref="K22:K26" si="24">P22+U22+Z22+AE22+AJ22+AO22+AT22+AY22</f>
        <v>3</v>
      </c>
      <c r="L22" s="230"/>
      <c r="M22" s="249"/>
      <c r="N22" s="249"/>
      <c r="O22" s="227"/>
      <c r="P22" s="196"/>
      <c r="Q22" s="297"/>
      <c r="R22" s="249"/>
      <c r="S22" s="249"/>
      <c r="T22" s="227"/>
      <c r="U22" s="196"/>
      <c r="V22" s="261">
        <v>16</v>
      </c>
      <c r="W22" s="249">
        <v>8</v>
      </c>
      <c r="X22" s="249"/>
      <c r="Y22" s="254"/>
      <c r="Z22" s="135">
        <v>3</v>
      </c>
      <c r="AA22" s="280"/>
      <c r="AB22" s="255"/>
      <c r="AC22" s="255"/>
      <c r="AD22" s="257"/>
      <c r="AE22" s="135"/>
      <c r="AF22" s="206"/>
      <c r="AG22" s="207"/>
      <c r="AH22" s="139"/>
      <c r="AI22" s="179"/>
      <c r="AJ22" s="196"/>
      <c r="AK22" s="192"/>
      <c r="AL22" s="193"/>
      <c r="AM22" s="136"/>
      <c r="AN22" s="182"/>
      <c r="AO22" s="135"/>
      <c r="AP22" s="225"/>
      <c r="AQ22" s="193"/>
      <c r="AR22" s="136"/>
      <c r="AS22" s="182"/>
      <c r="AT22" s="135"/>
      <c r="AU22" s="138"/>
      <c r="AV22" s="136"/>
      <c r="AW22" s="136"/>
      <c r="AX22" s="182"/>
      <c r="AY22" s="135"/>
      <c r="AZ22" s="195"/>
    </row>
    <row r="23" spans="1:52" s="13" customFormat="1" ht="24.95" customHeight="1" thickTop="1" thickBot="1">
      <c r="A23" s="33"/>
      <c r="B23" s="175"/>
      <c r="C23" s="613"/>
      <c r="D23" s="472" t="s">
        <v>72</v>
      </c>
      <c r="E23" s="473"/>
      <c r="F23" s="385">
        <f t="shared" si="19"/>
        <v>16</v>
      </c>
      <c r="G23" s="384">
        <f t="shared" si="20"/>
        <v>8</v>
      </c>
      <c r="H23" s="384">
        <f t="shared" si="21"/>
        <v>0</v>
      </c>
      <c r="I23" s="390">
        <f t="shared" si="22"/>
        <v>0</v>
      </c>
      <c r="J23" s="190">
        <f t="shared" si="23"/>
        <v>24</v>
      </c>
      <c r="K23" s="191">
        <f t="shared" si="24"/>
        <v>4</v>
      </c>
      <c r="L23" s="245"/>
      <c r="M23" s="234"/>
      <c r="N23" s="249"/>
      <c r="O23" s="227"/>
      <c r="P23" s="198"/>
      <c r="Q23" s="245"/>
      <c r="R23" s="234"/>
      <c r="S23" s="249"/>
      <c r="T23" s="227"/>
      <c r="U23" s="196"/>
      <c r="V23" s="399">
        <v>16</v>
      </c>
      <c r="W23" s="400">
        <v>8</v>
      </c>
      <c r="X23" s="400"/>
      <c r="Y23" s="271"/>
      <c r="Z23" s="401">
        <v>4</v>
      </c>
      <c r="AA23" s="294"/>
      <c r="AB23" s="255"/>
      <c r="AC23" s="255"/>
      <c r="AD23" s="257"/>
      <c r="AE23" s="135"/>
      <c r="AF23" s="280"/>
      <c r="AG23" s="255"/>
      <c r="AH23" s="139"/>
      <c r="AI23" s="179"/>
      <c r="AJ23" s="135"/>
      <c r="AK23" s="138"/>
      <c r="AL23" s="136"/>
      <c r="AM23" s="136"/>
      <c r="AN23" s="182"/>
      <c r="AO23" s="135"/>
      <c r="AP23" s="138"/>
      <c r="AQ23" s="136"/>
      <c r="AR23" s="136"/>
      <c r="AS23" s="182"/>
      <c r="AT23" s="135"/>
      <c r="AU23" s="138"/>
      <c r="AV23" s="136"/>
      <c r="AW23" s="136"/>
      <c r="AX23" s="182"/>
      <c r="AY23" s="135"/>
      <c r="AZ23" s="195"/>
    </row>
    <row r="24" spans="1:52" s="13" customFormat="1" ht="24.95" customHeight="1" thickTop="1" thickBot="1">
      <c r="A24" s="33"/>
      <c r="B24" s="175"/>
      <c r="C24" s="613"/>
      <c r="D24" s="466" t="s">
        <v>90</v>
      </c>
      <c r="E24" s="467"/>
      <c r="F24" s="385">
        <f t="shared" si="19"/>
        <v>16</v>
      </c>
      <c r="G24" s="384">
        <f t="shared" si="20"/>
        <v>8</v>
      </c>
      <c r="H24" s="384">
        <f t="shared" si="21"/>
        <v>16</v>
      </c>
      <c r="I24" s="390">
        <f t="shared" si="22"/>
        <v>0</v>
      </c>
      <c r="J24" s="190">
        <f t="shared" si="23"/>
        <v>40</v>
      </c>
      <c r="K24" s="191">
        <f t="shared" si="24"/>
        <v>7</v>
      </c>
      <c r="L24" s="261">
        <v>16</v>
      </c>
      <c r="M24" s="234">
        <v>8</v>
      </c>
      <c r="N24" s="249"/>
      <c r="O24" s="227"/>
      <c r="P24" s="198">
        <v>5</v>
      </c>
      <c r="Q24" s="223"/>
      <c r="R24" s="234"/>
      <c r="S24" s="249">
        <v>16</v>
      </c>
      <c r="T24" s="227"/>
      <c r="U24" s="196">
        <v>2</v>
      </c>
      <c r="V24" s="256"/>
      <c r="W24" s="249"/>
      <c r="X24" s="249"/>
      <c r="Y24" s="254"/>
      <c r="Z24" s="135"/>
      <c r="AA24" s="246"/>
      <c r="AB24" s="255"/>
      <c r="AC24" s="255"/>
      <c r="AD24" s="257"/>
      <c r="AE24" s="135"/>
      <c r="AF24" s="178"/>
      <c r="AG24" s="139"/>
      <c r="AH24" s="139"/>
      <c r="AI24" s="179"/>
      <c r="AJ24" s="135"/>
      <c r="AK24" s="138"/>
      <c r="AL24" s="136"/>
      <c r="AM24" s="136"/>
      <c r="AN24" s="182"/>
      <c r="AO24" s="135"/>
      <c r="AP24" s="138"/>
      <c r="AQ24" s="136"/>
      <c r="AR24" s="136"/>
      <c r="AS24" s="182"/>
      <c r="AT24" s="135"/>
      <c r="AU24" s="138"/>
      <c r="AV24" s="136"/>
      <c r="AW24" s="136"/>
      <c r="AX24" s="182"/>
      <c r="AY24" s="135"/>
      <c r="AZ24" s="195"/>
    </row>
    <row r="25" spans="1:52" s="13" customFormat="1" ht="24.95" customHeight="1" thickTop="1">
      <c r="A25" s="33"/>
      <c r="B25" s="175"/>
      <c r="C25" s="614"/>
      <c r="D25" s="466" t="s">
        <v>120</v>
      </c>
      <c r="E25" s="467"/>
      <c r="F25" s="385">
        <f t="shared" si="19"/>
        <v>16</v>
      </c>
      <c r="G25" s="384">
        <f t="shared" si="20"/>
        <v>0</v>
      </c>
      <c r="H25" s="384">
        <f t="shared" si="21"/>
        <v>16</v>
      </c>
      <c r="I25" s="390">
        <f t="shared" si="22"/>
        <v>0</v>
      </c>
      <c r="J25" s="190">
        <f t="shared" ref="J25" si="25">SUM(F25:I25)</f>
        <v>32</v>
      </c>
      <c r="K25" s="208">
        <f t="shared" ref="K25" si="26">P25+U25+Z25+AE25+AJ25+AO25+AT25+AY25</f>
        <v>4</v>
      </c>
      <c r="L25" s="277"/>
      <c r="M25" s="234"/>
      <c r="N25" s="267"/>
      <c r="O25" s="268"/>
      <c r="P25" s="198"/>
      <c r="Q25" s="277"/>
      <c r="R25" s="234"/>
      <c r="S25" s="267"/>
      <c r="T25" s="268"/>
      <c r="U25" s="272"/>
      <c r="V25" s="283">
        <v>16</v>
      </c>
      <c r="W25" s="284"/>
      <c r="X25" s="284"/>
      <c r="Y25" s="271"/>
      <c r="Z25" s="285">
        <v>3</v>
      </c>
      <c r="AA25" s="266"/>
      <c r="AB25" s="199"/>
      <c r="AC25" s="269">
        <v>16</v>
      </c>
      <c r="AD25" s="271"/>
      <c r="AE25" s="270">
        <v>1</v>
      </c>
      <c r="AF25" s="266"/>
      <c r="AG25" s="269"/>
      <c r="AH25" s="269"/>
      <c r="AI25" s="271"/>
      <c r="AJ25" s="270"/>
      <c r="AK25" s="274"/>
      <c r="AL25" s="275"/>
      <c r="AM25" s="275"/>
      <c r="AN25" s="273"/>
      <c r="AO25" s="270"/>
      <c r="AP25" s="274"/>
      <c r="AQ25" s="275"/>
      <c r="AR25" s="275"/>
      <c r="AS25" s="273"/>
      <c r="AT25" s="270"/>
      <c r="AU25" s="274"/>
      <c r="AV25" s="275"/>
      <c r="AW25" s="275"/>
      <c r="AX25" s="273"/>
      <c r="AY25" s="270"/>
      <c r="AZ25" s="195"/>
    </row>
    <row r="26" spans="1:52" s="13" customFormat="1" ht="24.95" customHeight="1">
      <c r="A26" s="33"/>
      <c r="B26" s="175"/>
      <c r="C26" s="620" t="s">
        <v>95</v>
      </c>
      <c r="D26" s="623" t="s">
        <v>121</v>
      </c>
      <c r="E26" s="288" t="s">
        <v>122</v>
      </c>
      <c r="F26" s="449">
        <f t="shared" ref="F26" si="27">(L26+Q26+V26+AA26+AF26+AK26+AP26+AU26)</f>
        <v>8</v>
      </c>
      <c r="G26" s="462">
        <f t="shared" ref="G26" si="28">(M26+R26+W26+AB26+AG26+AL26+AQ26+AV26)</f>
        <v>0</v>
      </c>
      <c r="H26" s="462">
        <f t="shared" ref="H26" si="29">(N26+S26+X26+AC26+AH26+AM26+AR26+AW26)</f>
        <v>16</v>
      </c>
      <c r="I26" s="463">
        <f t="shared" ref="I26" si="30">(O26+T26+Y26+AD26+AI26+AN26+AS26+AX26)</f>
        <v>0</v>
      </c>
      <c r="J26" s="477">
        <f t="shared" si="23"/>
        <v>24</v>
      </c>
      <c r="K26" s="495">
        <f t="shared" si="24"/>
        <v>4</v>
      </c>
      <c r="L26" s="482"/>
      <c r="M26" s="523"/>
      <c r="N26" s="523"/>
      <c r="O26" s="529"/>
      <c r="P26" s="495"/>
      <c r="Q26" s="578"/>
      <c r="R26" s="523"/>
      <c r="S26" s="523"/>
      <c r="T26" s="529"/>
      <c r="U26" s="495"/>
      <c r="V26" s="482">
        <v>8</v>
      </c>
      <c r="W26" s="523"/>
      <c r="X26" s="523">
        <v>16</v>
      </c>
      <c r="Y26" s="529"/>
      <c r="Z26" s="505">
        <v>4</v>
      </c>
      <c r="AA26" s="482"/>
      <c r="AB26" s="523"/>
      <c r="AC26" s="523"/>
      <c r="AD26" s="529"/>
      <c r="AE26" s="505"/>
      <c r="AF26" s="510"/>
      <c r="AG26" s="518"/>
      <c r="AH26" s="518"/>
      <c r="AI26" s="526"/>
      <c r="AJ26" s="495"/>
      <c r="AK26" s="501"/>
      <c r="AL26" s="499"/>
      <c r="AM26" s="499"/>
      <c r="AN26" s="497"/>
      <c r="AO26" s="495"/>
      <c r="AP26" s="501"/>
      <c r="AQ26" s="499"/>
      <c r="AR26" s="499"/>
      <c r="AS26" s="497"/>
      <c r="AT26" s="495"/>
      <c r="AU26" s="501"/>
      <c r="AV26" s="499"/>
      <c r="AW26" s="499"/>
      <c r="AX26" s="497"/>
      <c r="AY26" s="495"/>
      <c r="AZ26" s="195"/>
    </row>
    <row r="27" spans="1:52" s="13" customFormat="1" ht="24.95" customHeight="1">
      <c r="A27" s="33"/>
      <c r="B27" s="175"/>
      <c r="C27" s="621"/>
      <c r="D27" s="623"/>
      <c r="E27" s="288" t="s">
        <v>123</v>
      </c>
      <c r="F27" s="449"/>
      <c r="G27" s="462"/>
      <c r="H27" s="462"/>
      <c r="I27" s="463"/>
      <c r="J27" s="478"/>
      <c r="K27" s="503"/>
      <c r="L27" s="483"/>
      <c r="M27" s="513"/>
      <c r="N27" s="513"/>
      <c r="O27" s="515"/>
      <c r="P27" s="503"/>
      <c r="Q27" s="483"/>
      <c r="R27" s="513"/>
      <c r="S27" s="513"/>
      <c r="T27" s="515"/>
      <c r="U27" s="503"/>
      <c r="V27" s="483"/>
      <c r="W27" s="513"/>
      <c r="X27" s="513"/>
      <c r="Y27" s="515"/>
      <c r="Z27" s="506"/>
      <c r="AA27" s="483"/>
      <c r="AB27" s="513"/>
      <c r="AC27" s="513"/>
      <c r="AD27" s="515"/>
      <c r="AE27" s="506"/>
      <c r="AF27" s="511"/>
      <c r="AG27" s="519"/>
      <c r="AH27" s="519"/>
      <c r="AI27" s="527"/>
      <c r="AJ27" s="503"/>
      <c r="AK27" s="508"/>
      <c r="AL27" s="509"/>
      <c r="AM27" s="509"/>
      <c r="AN27" s="504"/>
      <c r="AO27" s="503"/>
      <c r="AP27" s="508"/>
      <c r="AQ27" s="509"/>
      <c r="AR27" s="509"/>
      <c r="AS27" s="504"/>
      <c r="AT27" s="503"/>
      <c r="AU27" s="508"/>
      <c r="AV27" s="509"/>
      <c r="AW27" s="509"/>
      <c r="AX27" s="504"/>
      <c r="AY27" s="503"/>
      <c r="AZ27" s="195"/>
    </row>
    <row r="28" spans="1:52" s="13" customFormat="1" ht="24.95" customHeight="1">
      <c r="A28" s="33"/>
      <c r="B28" s="175"/>
      <c r="C28" s="621"/>
      <c r="D28" s="623" t="s">
        <v>124</v>
      </c>
      <c r="E28" s="288" t="s">
        <v>125</v>
      </c>
      <c r="F28" s="449">
        <f t="shared" ref="F28" si="31">(L28+Q28+V28+AA28+AF28+AK28+AP28+AU28)</f>
        <v>8</v>
      </c>
      <c r="G28" s="462">
        <f t="shared" ref="G28" si="32">(M28+R28+W28+AB28+AG28+AL28+AQ28+AV28)</f>
        <v>0</v>
      </c>
      <c r="H28" s="462">
        <f t="shared" ref="H28" si="33">(N28+S28+X28+AC28+AH28+AM28+AR28+AW28)</f>
        <v>16</v>
      </c>
      <c r="I28" s="463">
        <f t="shared" ref="I28" si="34">(O28+T28+Y28+AD28+AI28+AN28+AS28+AX28)</f>
        <v>0</v>
      </c>
      <c r="J28" s="477">
        <f t="shared" ref="J28" si="35">SUM(F28:I28)</f>
        <v>24</v>
      </c>
      <c r="K28" s="495">
        <f t="shared" ref="K28" si="36">P28+U28+Z28+AE28+AJ28+AO28+AT28+AY28</f>
        <v>4</v>
      </c>
      <c r="L28" s="482"/>
      <c r="M28" s="523"/>
      <c r="N28" s="523"/>
      <c r="O28" s="529"/>
      <c r="P28" s="495"/>
      <c r="Q28" s="482"/>
      <c r="R28" s="523"/>
      <c r="S28" s="523"/>
      <c r="T28" s="529"/>
      <c r="U28" s="495"/>
      <c r="V28" s="482"/>
      <c r="W28" s="523"/>
      <c r="X28" s="523"/>
      <c r="Y28" s="529"/>
      <c r="Z28" s="505"/>
      <c r="AA28" s="510">
        <v>8</v>
      </c>
      <c r="AB28" s="518"/>
      <c r="AC28" s="518">
        <v>16</v>
      </c>
      <c r="AD28" s="526"/>
      <c r="AE28" s="505">
        <v>4</v>
      </c>
      <c r="AF28" s="510"/>
      <c r="AG28" s="518"/>
      <c r="AH28" s="518"/>
      <c r="AI28" s="526"/>
      <c r="AJ28" s="505"/>
      <c r="AK28" s="501"/>
      <c r="AL28" s="499"/>
      <c r="AM28" s="499"/>
      <c r="AN28" s="497"/>
      <c r="AO28" s="495"/>
      <c r="AP28" s="501"/>
      <c r="AQ28" s="499"/>
      <c r="AR28" s="499"/>
      <c r="AS28" s="497"/>
      <c r="AT28" s="495"/>
      <c r="AU28" s="501"/>
      <c r="AV28" s="499"/>
      <c r="AW28" s="499"/>
      <c r="AX28" s="497"/>
      <c r="AY28" s="495"/>
      <c r="AZ28" s="195"/>
    </row>
    <row r="29" spans="1:52" s="13" customFormat="1" ht="24.95" customHeight="1">
      <c r="A29" s="33"/>
      <c r="B29" s="175"/>
      <c r="C29" s="622"/>
      <c r="D29" s="623"/>
      <c r="E29" s="288" t="s">
        <v>73</v>
      </c>
      <c r="F29" s="584"/>
      <c r="G29" s="585"/>
      <c r="H29" s="585"/>
      <c r="I29" s="575"/>
      <c r="J29" s="576"/>
      <c r="K29" s="496"/>
      <c r="L29" s="577"/>
      <c r="M29" s="574"/>
      <c r="N29" s="574"/>
      <c r="O29" s="573"/>
      <c r="P29" s="496"/>
      <c r="Q29" s="577"/>
      <c r="R29" s="574"/>
      <c r="S29" s="574"/>
      <c r="T29" s="573"/>
      <c r="U29" s="496"/>
      <c r="V29" s="577"/>
      <c r="W29" s="574"/>
      <c r="X29" s="574"/>
      <c r="Y29" s="573"/>
      <c r="Z29" s="580"/>
      <c r="AA29" s="583"/>
      <c r="AB29" s="582"/>
      <c r="AC29" s="582"/>
      <c r="AD29" s="581"/>
      <c r="AE29" s="580"/>
      <c r="AF29" s="583"/>
      <c r="AG29" s="582"/>
      <c r="AH29" s="582"/>
      <c r="AI29" s="581"/>
      <c r="AJ29" s="580"/>
      <c r="AK29" s="502"/>
      <c r="AL29" s="500"/>
      <c r="AM29" s="500"/>
      <c r="AN29" s="498"/>
      <c r="AO29" s="496"/>
      <c r="AP29" s="502"/>
      <c r="AQ29" s="500"/>
      <c r="AR29" s="500"/>
      <c r="AS29" s="498"/>
      <c r="AT29" s="496"/>
      <c r="AU29" s="502"/>
      <c r="AV29" s="500"/>
      <c r="AW29" s="500"/>
      <c r="AX29" s="498"/>
      <c r="AY29" s="496"/>
      <c r="AZ29" s="195"/>
    </row>
    <row r="30" spans="1:52" ht="24.95" customHeight="1">
      <c r="A30" s="30">
        <v>2</v>
      </c>
      <c r="C30" s="569" t="s">
        <v>128</v>
      </c>
      <c r="D30" s="570"/>
      <c r="E30" s="571"/>
      <c r="F30" s="367">
        <f t="shared" ref="F30:L30" si="37">SUM(F31:F55)</f>
        <v>320</v>
      </c>
      <c r="G30" s="368">
        <f t="shared" si="37"/>
        <v>80</v>
      </c>
      <c r="H30" s="368">
        <f t="shared" si="37"/>
        <v>112</v>
      </c>
      <c r="I30" s="369">
        <f t="shared" si="37"/>
        <v>128</v>
      </c>
      <c r="J30" s="367">
        <f t="shared" si="37"/>
        <v>640</v>
      </c>
      <c r="K30" s="367">
        <f t="shared" si="37"/>
        <v>94</v>
      </c>
      <c r="L30" s="374">
        <f t="shared" si="37"/>
        <v>48</v>
      </c>
      <c r="M30" s="371">
        <f t="shared" ref="M30:AY30" si="38">SUM(M31:M55)</f>
        <v>0</v>
      </c>
      <c r="N30" s="371">
        <f t="shared" si="38"/>
        <v>0</v>
      </c>
      <c r="O30" s="372">
        <f t="shared" si="38"/>
        <v>16</v>
      </c>
      <c r="P30" s="370">
        <f t="shared" si="38"/>
        <v>10</v>
      </c>
      <c r="Q30" s="374">
        <f t="shared" si="38"/>
        <v>56</v>
      </c>
      <c r="R30" s="371">
        <f t="shared" si="38"/>
        <v>24</v>
      </c>
      <c r="S30" s="371">
        <f t="shared" si="38"/>
        <v>16</v>
      </c>
      <c r="T30" s="372">
        <f t="shared" si="38"/>
        <v>16</v>
      </c>
      <c r="U30" s="370">
        <f t="shared" si="38"/>
        <v>17</v>
      </c>
      <c r="V30" s="374">
        <f t="shared" si="38"/>
        <v>64</v>
      </c>
      <c r="W30" s="371">
        <f t="shared" si="38"/>
        <v>32</v>
      </c>
      <c r="X30" s="371">
        <f t="shared" si="38"/>
        <v>0</v>
      </c>
      <c r="Y30" s="372">
        <f t="shared" si="38"/>
        <v>0</v>
      </c>
      <c r="Z30" s="370">
        <f t="shared" si="38"/>
        <v>14</v>
      </c>
      <c r="AA30" s="374">
        <f t="shared" si="38"/>
        <v>72</v>
      </c>
      <c r="AB30" s="371">
        <f t="shared" si="38"/>
        <v>8</v>
      </c>
      <c r="AC30" s="371">
        <f t="shared" si="38"/>
        <v>64</v>
      </c>
      <c r="AD30" s="372">
        <f t="shared" si="38"/>
        <v>0</v>
      </c>
      <c r="AE30" s="370">
        <f t="shared" si="38"/>
        <v>20.5</v>
      </c>
      <c r="AF30" s="374">
        <f t="shared" si="38"/>
        <v>56</v>
      </c>
      <c r="AG30" s="371">
        <f t="shared" si="38"/>
        <v>16</v>
      </c>
      <c r="AH30" s="371">
        <f t="shared" si="38"/>
        <v>16</v>
      </c>
      <c r="AI30" s="372">
        <f t="shared" si="38"/>
        <v>0</v>
      </c>
      <c r="AJ30" s="370">
        <f t="shared" si="38"/>
        <v>14</v>
      </c>
      <c r="AK30" s="374">
        <f t="shared" si="38"/>
        <v>24</v>
      </c>
      <c r="AL30" s="371">
        <f t="shared" si="38"/>
        <v>0</v>
      </c>
      <c r="AM30" s="371">
        <f t="shared" si="38"/>
        <v>16</v>
      </c>
      <c r="AN30" s="372">
        <f t="shared" si="38"/>
        <v>72</v>
      </c>
      <c r="AO30" s="370">
        <f t="shared" si="38"/>
        <v>14.5</v>
      </c>
      <c r="AP30" s="374">
        <f t="shared" si="38"/>
        <v>0</v>
      </c>
      <c r="AQ30" s="371">
        <f t="shared" si="38"/>
        <v>0</v>
      </c>
      <c r="AR30" s="371">
        <f t="shared" si="38"/>
        <v>0</v>
      </c>
      <c r="AS30" s="372">
        <f t="shared" si="38"/>
        <v>24</v>
      </c>
      <c r="AT30" s="370">
        <f t="shared" si="38"/>
        <v>4</v>
      </c>
      <c r="AU30" s="374">
        <f t="shared" si="38"/>
        <v>0</v>
      </c>
      <c r="AV30" s="371">
        <f t="shared" si="38"/>
        <v>0</v>
      </c>
      <c r="AW30" s="371">
        <f t="shared" si="38"/>
        <v>0</v>
      </c>
      <c r="AX30" s="372">
        <f>SUM(AX31:AX55)</f>
        <v>0</v>
      </c>
      <c r="AY30" s="373">
        <f t="shared" si="38"/>
        <v>0</v>
      </c>
    </row>
    <row r="31" spans="1:52" ht="24.95" customHeight="1" thickBot="1">
      <c r="B31" s="176"/>
      <c r="C31" s="589" t="s">
        <v>99</v>
      </c>
      <c r="D31" s="466" t="s">
        <v>129</v>
      </c>
      <c r="E31" s="467"/>
      <c r="F31" s="187">
        <f>(L31+Q31+V31+AA31+AF31+AK31+AP31+AU31)</f>
        <v>16</v>
      </c>
      <c r="G31" s="188">
        <f t="shared" ref="G31" si="39">(M31+R31+W31+AB31+AG31+AL31+AQ31+AV31)</f>
        <v>0</v>
      </c>
      <c r="H31" s="188">
        <f t="shared" ref="H31" si="40">(N31+S31+X31+AC31+AH31+AM31+AR31+AW31)</f>
        <v>16</v>
      </c>
      <c r="I31" s="189">
        <f t="shared" ref="I31" si="41">(O31+T31+Y31+AD31+AI31+AN31+AS31+AX31)</f>
        <v>0</v>
      </c>
      <c r="J31" s="190">
        <f t="shared" ref="J31:J33" si="42">SUM(F31:I31)</f>
        <v>32</v>
      </c>
      <c r="K31" s="208">
        <f t="shared" ref="K31:K33" si="43">P31+U31+Z31+AE31+AJ31+AO31+AT31+AY31</f>
        <v>5</v>
      </c>
      <c r="L31" s="377">
        <v>16</v>
      </c>
      <c r="M31" s="276"/>
      <c r="N31" s="329"/>
      <c r="O31" s="331"/>
      <c r="P31" s="300">
        <v>3</v>
      </c>
      <c r="Q31" s="327"/>
      <c r="R31" s="329"/>
      <c r="S31" s="329">
        <v>16</v>
      </c>
      <c r="T31" s="331"/>
      <c r="U31" s="300">
        <v>2</v>
      </c>
      <c r="V31" s="347"/>
      <c r="W31" s="329"/>
      <c r="X31" s="329"/>
      <c r="Y31" s="331"/>
      <c r="Z31" s="304"/>
      <c r="AA31" s="327"/>
      <c r="AB31" s="329"/>
      <c r="AC31" s="329"/>
      <c r="AD31" s="331"/>
      <c r="AE31" s="304"/>
      <c r="AF31" s="327"/>
      <c r="AG31" s="329"/>
      <c r="AH31" s="329"/>
      <c r="AI31" s="331"/>
      <c r="AJ31" s="304"/>
      <c r="AK31" s="327"/>
      <c r="AL31" s="329"/>
      <c r="AM31" s="329"/>
      <c r="AN31" s="331"/>
      <c r="AO31" s="304"/>
      <c r="AP31" s="327"/>
      <c r="AQ31" s="329"/>
      <c r="AR31" s="329"/>
      <c r="AS31" s="331"/>
      <c r="AT31" s="304"/>
      <c r="AU31" s="327"/>
      <c r="AV31" s="329"/>
      <c r="AW31" s="329"/>
      <c r="AX31" s="331"/>
      <c r="AY31" s="184"/>
    </row>
    <row r="32" spans="1:52" ht="24.95" customHeight="1" thickTop="1" thickBot="1">
      <c r="B32" s="176"/>
      <c r="C32" s="595"/>
      <c r="D32" s="466" t="s">
        <v>48</v>
      </c>
      <c r="E32" s="467"/>
      <c r="F32" s="385">
        <f t="shared" ref="F32:F36" si="44">(L32+Q32+V32+AA32+AF32+AK32+AP32+AU32)</f>
        <v>16</v>
      </c>
      <c r="G32" s="384">
        <f t="shared" ref="G32:G36" si="45">(M32+R32+W32+AB32+AG32+AL32+AQ32+AV32)</f>
        <v>16</v>
      </c>
      <c r="H32" s="384">
        <f t="shared" ref="H32:H36" si="46">(N32+S32+X32+AC32+AH32+AM32+AR32+AW32)</f>
        <v>0</v>
      </c>
      <c r="I32" s="390">
        <f t="shared" ref="I32:I36" si="47">(O32+T32+Y32+AD32+AI32+AN32+AS32+AX32)</f>
        <v>0</v>
      </c>
      <c r="J32" s="190">
        <f t="shared" si="42"/>
        <v>32</v>
      </c>
      <c r="K32" s="208">
        <f t="shared" si="43"/>
        <v>4</v>
      </c>
      <c r="L32" s="293"/>
      <c r="M32" s="295"/>
      <c r="N32" s="295"/>
      <c r="O32" s="278"/>
      <c r="P32" s="198"/>
      <c r="Q32" s="277">
        <v>8</v>
      </c>
      <c r="R32" s="295">
        <v>8</v>
      </c>
      <c r="S32" s="295"/>
      <c r="T32" s="278"/>
      <c r="U32" s="198">
        <v>2</v>
      </c>
      <c r="V32" s="392">
        <v>8</v>
      </c>
      <c r="W32" s="234">
        <v>8</v>
      </c>
      <c r="X32" s="295"/>
      <c r="Y32" s="278"/>
      <c r="Z32" s="208">
        <v>2</v>
      </c>
      <c r="AA32" s="277"/>
      <c r="AB32" s="295"/>
      <c r="AC32" s="295"/>
      <c r="AD32" s="278"/>
      <c r="AE32" s="208"/>
      <c r="AF32" s="277"/>
      <c r="AG32" s="295"/>
      <c r="AH32" s="295"/>
      <c r="AI32" s="278"/>
      <c r="AJ32" s="208"/>
      <c r="AK32" s="277"/>
      <c r="AL32" s="295"/>
      <c r="AM32" s="295"/>
      <c r="AN32" s="278"/>
      <c r="AO32" s="208"/>
      <c r="AP32" s="277"/>
      <c r="AQ32" s="295"/>
      <c r="AR32" s="295"/>
      <c r="AS32" s="278"/>
      <c r="AT32" s="208"/>
      <c r="AU32" s="277"/>
      <c r="AV32" s="295"/>
      <c r="AW32" s="295"/>
      <c r="AX32" s="278"/>
      <c r="AY32" s="296"/>
    </row>
    <row r="33" spans="2:51" ht="24.95" customHeight="1" thickTop="1" thickBot="1">
      <c r="B33" s="176"/>
      <c r="C33" s="595"/>
      <c r="D33" s="466" t="s">
        <v>49</v>
      </c>
      <c r="E33" s="467"/>
      <c r="F33" s="385">
        <f t="shared" si="44"/>
        <v>16</v>
      </c>
      <c r="G33" s="384">
        <f t="shared" si="45"/>
        <v>16</v>
      </c>
      <c r="H33" s="384">
        <f t="shared" si="46"/>
        <v>16</v>
      </c>
      <c r="I33" s="390">
        <f t="shared" si="47"/>
        <v>0</v>
      </c>
      <c r="J33" s="190">
        <f t="shared" si="42"/>
        <v>48</v>
      </c>
      <c r="K33" s="208">
        <f t="shared" si="43"/>
        <v>5.5</v>
      </c>
      <c r="L33" s="277"/>
      <c r="M33" s="295"/>
      <c r="N33" s="295"/>
      <c r="O33" s="278"/>
      <c r="P33" s="198"/>
      <c r="Q33" s="277"/>
      <c r="R33" s="295"/>
      <c r="S33" s="295"/>
      <c r="T33" s="278"/>
      <c r="U33" s="198"/>
      <c r="V33" s="261">
        <v>16</v>
      </c>
      <c r="W33" s="436">
        <v>16</v>
      </c>
      <c r="X33" s="295"/>
      <c r="Y33" s="278"/>
      <c r="Z33" s="208">
        <v>4</v>
      </c>
      <c r="AA33" s="435"/>
      <c r="AB33" s="234"/>
      <c r="AC33" s="295">
        <v>16</v>
      </c>
      <c r="AD33" s="278"/>
      <c r="AE33" s="208">
        <v>1.5</v>
      </c>
      <c r="AF33" s="277"/>
      <c r="AG33" s="295"/>
      <c r="AH33" s="295"/>
      <c r="AI33" s="278"/>
      <c r="AJ33" s="208"/>
      <c r="AK33" s="277"/>
      <c r="AL33" s="295"/>
      <c r="AM33" s="295"/>
      <c r="AN33" s="278"/>
      <c r="AO33" s="208"/>
      <c r="AP33" s="277"/>
      <c r="AQ33" s="295"/>
      <c r="AR33" s="295"/>
      <c r="AS33" s="278"/>
      <c r="AT33" s="208"/>
      <c r="AU33" s="277"/>
      <c r="AV33" s="295"/>
      <c r="AW33" s="295"/>
      <c r="AX33" s="278"/>
      <c r="AY33" s="296"/>
    </row>
    <row r="34" spans="2:51" ht="24.95" customHeight="1" thickTop="1" thickBot="1">
      <c r="B34" s="176"/>
      <c r="C34" s="595"/>
      <c r="D34" s="466" t="s">
        <v>74</v>
      </c>
      <c r="E34" s="467"/>
      <c r="F34" s="385">
        <f t="shared" si="44"/>
        <v>24</v>
      </c>
      <c r="G34" s="384">
        <f t="shared" si="45"/>
        <v>0</v>
      </c>
      <c r="H34" s="384">
        <f t="shared" si="46"/>
        <v>0</v>
      </c>
      <c r="I34" s="390">
        <f t="shared" si="47"/>
        <v>32</v>
      </c>
      <c r="J34" s="190">
        <f t="shared" ref="J34" si="48">SUM(F34:I34)</f>
        <v>56</v>
      </c>
      <c r="K34" s="208">
        <f t="shared" ref="K34" si="49">P34+U34+Z34+AE34+AJ34+AO34+AT34+AY34</f>
        <v>8</v>
      </c>
      <c r="L34" s="277">
        <v>16</v>
      </c>
      <c r="M34" s="295"/>
      <c r="N34" s="295"/>
      <c r="O34" s="278">
        <v>16</v>
      </c>
      <c r="P34" s="198">
        <v>4</v>
      </c>
      <c r="Q34" s="277">
        <v>8</v>
      </c>
      <c r="R34" s="295"/>
      <c r="S34" s="295"/>
      <c r="T34" s="278">
        <v>16</v>
      </c>
      <c r="U34" s="198">
        <v>4</v>
      </c>
      <c r="V34" s="277"/>
      <c r="W34" s="295"/>
      <c r="X34" s="295"/>
      <c r="Y34" s="278"/>
      <c r="Z34" s="208"/>
      <c r="AA34" s="292"/>
      <c r="AB34" s="295"/>
      <c r="AC34" s="295"/>
      <c r="AD34" s="278"/>
      <c r="AE34" s="208"/>
      <c r="AF34" s="277"/>
      <c r="AG34" s="295"/>
      <c r="AH34" s="295"/>
      <c r="AI34" s="278"/>
      <c r="AJ34" s="208"/>
      <c r="AK34" s="277"/>
      <c r="AL34" s="295"/>
      <c r="AM34" s="295"/>
      <c r="AN34" s="278"/>
      <c r="AO34" s="208"/>
      <c r="AP34" s="277"/>
      <c r="AQ34" s="295"/>
      <c r="AR34" s="295"/>
      <c r="AS34" s="278"/>
      <c r="AT34" s="208"/>
      <c r="AU34" s="277"/>
      <c r="AV34" s="295"/>
      <c r="AW34" s="295"/>
      <c r="AX34" s="278"/>
      <c r="AY34" s="296"/>
    </row>
    <row r="35" spans="2:51" ht="24.95" customHeight="1" thickTop="1" thickBot="1">
      <c r="B35" s="176"/>
      <c r="C35" s="595"/>
      <c r="D35" s="466" t="s">
        <v>50</v>
      </c>
      <c r="E35" s="467"/>
      <c r="F35" s="385">
        <f t="shared" si="44"/>
        <v>16</v>
      </c>
      <c r="G35" s="384">
        <f t="shared" si="45"/>
        <v>8</v>
      </c>
      <c r="H35" s="384">
        <f t="shared" si="46"/>
        <v>0</v>
      </c>
      <c r="I35" s="390">
        <f t="shared" si="47"/>
        <v>0</v>
      </c>
      <c r="J35" s="190">
        <f t="shared" ref="J35" si="50">SUM(F35:I35)</f>
        <v>24</v>
      </c>
      <c r="K35" s="208">
        <f t="shared" ref="K35:K49" si="51">P35+U35+Z35+AE35+AJ35+AO35+AT35+AY35</f>
        <v>3.5</v>
      </c>
      <c r="L35" s="277"/>
      <c r="M35" s="295"/>
      <c r="N35" s="295"/>
      <c r="O35" s="278"/>
      <c r="P35" s="198"/>
      <c r="Q35" s="277"/>
      <c r="R35" s="295"/>
      <c r="S35" s="295"/>
      <c r="T35" s="278"/>
      <c r="U35" s="198"/>
      <c r="V35" s="392"/>
      <c r="W35" s="234"/>
      <c r="X35" s="395"/>
      <c r="Y35" s="398"/>
      <c r="Z35" s="393"/>
      <c r="AA35" s="392"/>
      <c r="AB35" s="234"/>
      <c r="AC35" s="295"/>
      <c r="AD35" s="278"/>
      <c r="AE35" s="208"/>
      <c r="AF35" s="261">
        <v>16</v>
      </c>
      <c r="AG35" s="234">
        <v>8</v>
      </c>
      <c r="AH35" s="395"/>
      <c r="AI35" s="398"/>
      <c r="AJ35" s="393">
        <v>3.5</v>
      </c>
      <c r="AK35" s="277"/>
      <c r="AL35" s="295"/>
      <c r="AM35" s="295"/>
      <c r="AN35" s="278"/>
      <c r="AO35" s="208"/>
      <c r="AP35" s="277"/>
      <c r="AQ35" s="295"/>
      <c r="AR35" s="295"/>
      <c r="AS35" s="278"/>
      <c r="AT35" s="208"/>
      <c r="AU35" s="277"/>
      <c r="AV35" s="295"/>
      <c r="AW35" s="295"/>
      <c r="AX35" s="278"/>
      <c r="AY35" s="296"/>
    </row>
    <row r="36" spans="2:51" ht="24.95" customHeight="1" thickTop="1">
      <c r="B36" s="176"/>
      <c r="C36" s="595"/>
      <c r="D36" s="600" t="s">
        <v>130</v>
      </c>
      <c r="E36" s="375" t="s">
        <v>93</v>
      </c>
      <c r="F36" s="449">
        <f t="shared" si="44"/>
        <v>0</v>
      </c>
      <c r="G36" s="462">
        <f t="shared" si="45"/>
        <v>0</v>
      </c>
      <c r="H36" s="462">
        <f t="shared" si="46"/>
        <v>0</v>
      </c>
      <c r="I36" s="463">
        <f t="shared" si="47"/>
        <v>24</v>
      </c>
      <c r="J36" s="477">
        <f t="shared" ref="J36" si="52">SUM(F36:I36)</f>
        <v>24</v>
      </c>
      <c r="K36" s="479">
        <f t="shared" ref="K36" si="53">P36+U36+Z36+AE36+AJ36+AO36+AT36+AY36</f>
        <v>3</v>
      </c>
      <c r="L36" s="464"/>
      <c r="M36" s="446"/>
      <c r="N36" s="446"/>
      <c r="O36" s="447"/>
      <c r="P36" s="468"/>
      <c r="Q36" s="464"/>
      <c r="R36" s="446"/>
      <c r="S36" s="446"/>
      <c r="T36" s="447"/>
      <c r="U36" s="468"/>
      <c r="V36" s="464"/>
      <c r="W36" s="446"/>
      <c r="X36" s="446"/>
      <c r="Y36" s="447"/>
      <c r="Z36" s="448"/>
      <c r="AA36" s="483"/>
      <c r="AB36" s="446"/>
      <c r="AC36" s="446"/>
      <c r="AD36" s="447"/>
      <c r="AE36" s="448"/>
      <c r="AF36" s="464"/>
      <c r="AG36" s="446"/>
      <c r="AH36" s="446"/>
      <c r="AI36" s="447"/>
      <c r="AJ36" s="448"/>
      <c r="AK36" s="464"/>
      <c r="AL36" s="446"/>
      <c r="AM36" s="446"/>
      <c r="AN36" s="481">
        <v>24</v>
      </c>
      <c r="AO36" s="448">
        <v>3</v>
      </c>
      <c r="AP36" s="464"/>
      <c r="AQ36" s="446"/>
      <c r="AR36" s="446"/>
      <c r="AS36" s="447"/>
      <c r="AT36" s="448"/>
      <c r="AU36" s="464"/>
      <c r="AV36" s="446"/>
      <c r="AW36" s="446"/>
      <c r="AX36" s="447"/>
      <c r="AY36" s="465"/>
    </row>
    <row r="37" spans="2:51" ht="24.95" customHeight="1">
      <c r="B37" s="176"/>
      <c r="C37" s="596"/>
      <c r="D37" s="601"/>
      <c r="E37" s="375" t="s">
        <v>94</v>
      </c>
      <c r="F37" s="449"/>
      <c r="G37" s="462"/>
      <c r="H37" s="462"/>
      <c r="I37" s="463"/>
      <c r="J37" s="478"/>
      <c r="K37" s="480"/>
      <c r="L37" s="464"/>
      <c r="M37" s="446"/>
      <c r="N37" s="446"/>
      <c r="O37" s="447"/>
      <c r="P37" s="468"/>
      <c r="Q37" s="482"/>
      <c r="R37" s="446"/>
      <c r="S37" s="446"/>
      <c r="T37" s="447"/>
      <c r="U37" s="468"/>
      <c r="V37" s="464"/>
      <c r="W37" s="446"/>
      <c r="X37" s="446"/>
      <c r="Y37" s="447"/>
      <c r="Z37" s="448"/>
      <c r="AA37" s="464"/>
      <c r="AB37" s="446"/>
      <c r="AC37" s="446"/>
      <c r="AD37" s="447"/>
      <c r="AE37" s="448"/>
      <c r="AF37" s="464"/>
      <c r="AG37" s="446"/>
      <c r="AH37" s="446"/>
      <c r="AI37" s="447"/>
      <c r="AJ37" s="448"/>
      <c r="AK37" s="464"/>
      <c r="AL37" s="446"/>
      <c r="AM37" s="446"/>
      <c r="AN37" s="481"/>
      <c r="AO37" s="448"/>
      <c r="AP37" s="464"/>
      <c r="AQ37" s="446"/>
      <c r="AR37" s="446"/>
      <c r="AS37" s="447"/>
      <c r="AT37" s="448"/>
      <c r="AU37" s="464"/>
      <c r="AV37" s="446"/>
      <c r="AW37" s="446"/>
      <c r="AX37" s="447"/>
      <c r="AY37" s="465"/>
    </row>
    <row r="38" spans="2:51" ht="24.95" customHeight="1" thickBot="1">
      <c r="B38" s="176"/>
      <c r="C38" s="589" t="s">
        <v>100</v>
      </c>
      <c r="D38" s="471" t="s">
        <v>67</v>
      </c>
      <c r="E38" s="611"/>
      <c r="F38" s="385">
        <f t="shared" ref="F38" si="54">(L38+Q38+V38+AA38+AF38+AK38+AP38+AU38)</f>
        <v>16</v>
      </c>
      <c r="G38" s="384">
        <f t="shared" ref="G38" si="55">(M38+R38+W38+AB38+AG38+AL38+AQ38+AV38)</f>
        <v>0</v>
      </c>
      <c r="H38" s="384">
        <f t="shared" ref="H38" si="56">(N38+S38+X38+AC38+AH38+AM38+AR38+AW38)</f>
        <v>0</v>
      </c>
      <c r="I38" s="390">
        <f t="shared" ref="I38" si="57">(O38+T38+Y38+AD38+AI38+AN38+AS38+AX38)</f>
        <v>0</v>
      </c>
      <c r="J38" s="190">
        <f t="shared" ref="J38:J41" si="58">SUM(F38:I38)</f>
        <v>16</v>
      </c>
      <c r="K38" s="208">
        <f t="shared" si="51"/>
        <v>3</v>
      </c>
      <c r="L38" s="277">
        <v>16</v>
      </c>
      <c r="M38" s="295"/>
      <c r="N38" s="295"/>
      <c r="O38" s="278"/>
      <c r="P38" s="198">
        <v>3</v>
      </c>
      <c r="Q38" s="392"/>
      <c r="R38" s="234"/>
      <c r="S38" s="295"/>
      <c r="T38" s="278"/>
      <c r="U38" s="198"/>
      <c r="V38" s="277"/>
      <c r="W38" s="295"/>
      <c r="X38" s="295"/>
      <c r="Y38" s="278"/>
      <c r="Z38" s="208"/>
      <c r="AA38" s="277"/>
      <c r="AB38" s="295"/>
      <c r="AC38" s="295"/>
      <c r="AD38" s="278"/>
      <c r="AE38" s="208"/>
      <c r="AF38" s="277"/>
      <c r="AG38" s="295"/>
      <c r="AH38" s="295"/>
      <c r="AI38" s="278"/>
      <c r="AJ38" s="208"/>
      <c r="AK38" s="277"/>
      <c r="AL38" s="295"/>
      <c r="AM38" s="295"/>
      <c r="AN38" s="278"/>
      <c r="AO38" s="208"/>
      <c r="AP38" s="277"/>
      <c r="AQ38" s="295"/>
      <c r="AR38" s="295"/>
      <c r="AS38" s="278"/>
      <c r="AT38" s="208"/>
      <c r="AU38" s="277"/>
      <c r="AV38" s="295"/>
      <c r="AW38" s="295"/>
      <c r="AX38" s="278"/>
      <c r="AY38" s="296"/>
    </row>
    <row r="39" spans="2:51" ht="24.95" customHeight="1" thickTop="1" thickBot="1">
      <c r="B39" s="176"/>
      <c r="C39" s="595"/>
      <c r="D39" s="618" t="s">
        <v>153</v>
      </c>
      <c r="E39" s="619"/>
      <c r="F39" s="420">
        <f t="shared" ref="F39" si="59">(L39+Q39+V39+AA39+AF39+AK39+AP39+AU39)</f>
        <v>16</v>
      </c>
      <c r="G39" s="419">
        <f t="shared" ref="G39" si="60">(M39+R39+W39+AB39+AG39+AL39+AQ39+AV39)</f>
        <v>8</v>
      </c>
      <c r="H39" s="419">
        <f t="shared" ref="H39" si="61">(N39+S39+X39+AC39+AH39+AM39+AR39+AW39)</f>
        <v>0</v>
      </c>
      <c r="I39" s="418">
        <f t="shared" ref="I39" si="62">(O39+T39+Y39+AD39+AI39+AN39+AS39+AX39)</f>
        <v>0</v>
      </c>
      <c r="J39" s="417">
        <f t="shared" si="58"/>
        <v>24</v>
      </c>
      <c r="K39" s="416">
        <f t="shared" ref="K39" si="63">P39+U39+Z39+AE39+AJ39+AO39+AT39+AY39</f>
        <v>4</v>
      </c>
      <c r="L39" s="421"/>
      <c r="M39" s="424"/>
      <c r="N39" s="424"/>
      <c r="O39" s="423"/>
      <c r="P39" s="426"/>
      <c r="Q39" s="261">
        <v>16</v>
      </c>
      <c r="R39" s="424">
        <v>8</v>
      </c>
      <c r="S39" s="424"/>
      <c r="T39" s="423"/>
      <c r="U39" s="422">
        <v>4</v>
      </c>
      <c r="V39" s="421"/>
      <c r="W39" s="424"/>
      <c r="X39" s="424"/>
      <c r="Y39" s="423"/>
      <c r="Z39" s="422"/>
      <c r="AA39" s="425"/>
      <c r="AB39" s="424"/>
      <c r="AC39" s="424"/>
      <c r="AD39" s="423"/>
      <c r="AE39" s="422"/>
      <c r="AF39" s="421"/>
      <c r="AG39" s="424"/>
      <c r="AH39" s="424"/>
      <c r="AI39" s="423"/>
      <c r="AJ39" s="422"/>
      <c r="AK39" s="421"/>
      <c r="AL39" s="424"/>
      <c r="AM39" s="424"/>
      <c r="AN39" s="423"/>
      <c r="AO39" s="422"/>
      <c r="AP39" s="421"/>
      <c r="AQ39" s="424"/>
      <c r="AR39" s="424"/>
      <c r="AS39" s="423"/>
      <c r="AT39" s="422"/>
      <c r="AU39" s="421"/>
      <c r="AV39" s="424"/>
      <c r="AW39" s="424"/>
      <c r="AX39" s="423"/>
      <c r="AY39" s="428"/>
    </row>
    <row r="40" spans="2:51" ht="24.95" customHeight="1" thickTop="1">
      <c r="B40" s="176"/>
      <c r="C40" s="595"/>
      <c r="D40" s="471" t="s">
        <v>78</v>
      </c>
      <c r="E40" s="467"/>
      <c r="F40" s="385">
        <f t="shared" ref="F40" si="64">(L40+Q40+V40+AA40+AF40+AK40+AP40+AU40)</f>
        <v>16</v>
      </c>
      <c r="G40" s="384">
        <f t="shared" ref="G40" si="65">(M40+R40+W40+AB40+AG40+AL40+AQ40+AV40)</f>
        <v>0</v>
      </c>
      <c r="H40" s="384">
        <f t="shared" ref="H40" si="66">(N40+S40+X40+AC40+AH40+AM40+AR40+AW40)</f>
        <v>0</v>
      </c>
      <c r="I40" s="390">
        <f t="shared" ref="I40" si="67">(O40+T40+Y40+AD40+AI40+AN40+AS40+AX40)</f>
        <v>0</v>
      </c>
      <c r="J40" s="190">
        <f t="shared" ref="J40" si="68">SUM(F40:I40)</f>
        <v>16</v>
      </c>
      <c r="K40" s="317">
        <f t="shared" ref="K40" si="69">P40+U40+Z40+AE40+AJ40+AO40+AT40+AY40</f>
        <v>3.5</v>
      </c>
      <c r="L40" s="318"/>
      <c r="M40" s="315"/>
      <c r="N40" s="315"/>
      <c r="O40" s="316"/>
      <c r="P40" s="320"/>
      <c r="Q40" s="318"/>
      <c r="R40" s="315"/>
      <c r="S40" s="315"/>
      <c r="T40" s="316"/>
      <c r="U40" s="320"/>
      <c r="V40" s="318"/>
      <c r="W40" s="315"/>
      <c r="X40" s="315"/>
      <c r="Y40" s="316"/>
      <c r="Z40" s="317"/>
      <c r="AA40" s="392">
        <v>16</v>
      </c>
      <c r="AB40" s="234"/>
      <c r="AC40" s="315"/>
      <c r="AD40" s="316"/>
      <c r="AE40" s="317">
        <v>3.5</v>
      </c>
      <c r="AF40" s="318"/>
      <c r="AG40" s="315"/>
      <c r="AH40" s="315"/>
      <c r="AI40" s="316"/>
      <c r="AJ40" s="317"/>
      <c r="AK40" s="318"/>
      <c r="AL40" s="315"/>
      <c r="AM40" s="315"/>
      <c r="AN40" s="316"/>
      <c r="AO40" s="317"/>
      <c r="AP40" s="318"/>
      <c r="AQ40" s="315"/>
      <c r="AR40" s="315"/>
      <c r="AS40" s="316"/>
      <c r="AT40" s="317"/>
      <c r="AU40" s="318"/>
      <c r="AV40" s="315"/>
      <c r="AW40" s="315"/>
      <c r="AX40" s="316"/>
      <c r="AY40" s="319"/>
    </row>
    <row r="41" spans="2:51" ht="24.95" customHeight="1" thickBot="1">
      <c r="B41" s="176"/>
      <c r="C41" s="595"/>
      <c r="D41" s="471" t="s">
        <v>83</v>
      </c>
      <c r="E41" s="467"/>
      <c r="F41" s="385">
        <f t="shared" ref="F41:F49" si="70">(L41+Q41+V41+AA41+AF41+AK41+AP41+AU41)</f>
        <v>16</v>
      </c>
      <c r="G41" s="384">
        <f t="shared" ref="G41:G49" si="71">(M41+R41+W41+AB41+AG41+AL41+AQ41+AV41)</f>
        <v>0</v>
      </c>
      <c r="H41" s="384">
        <f t="shared" ref="H41:H49" si="72">(N41+S41+X41+AC41+AH41+AM41+AR41+AW41)</f>
        <v>0</v>
      </c>
      <c r="I41" s="390">
        <f t="shared" ref="I41:I49" si="73">(O41+T41+Y41+AD41+AI41+AN41+AS41+AX41)</f>
        <v>0</v>
      </c>
      <c r="J41" s="190">
        <f t="shared" si="58"/>
        <v>16</v>
      </c>
      <c r="K41" s="208">
        <f t="shared" si="51"/>
        <v>3</v>
      </c>
      <c r="L41" s="277"/>
      <c r="M41" s="295"/>
      <c r="N41" s="295"/>
      <c r="O41" s="278"/>
      <c r="P41" s="198"/>
      <c r="Q41" s="293"/>
      <c r="R41" s="295"/>
      <c r="S41" s="295"/>
      <c r="T41" s="278"/>
      <c r="U41" s="198"/>
      <c r="V41" s="277">
        <v>16</v>
      </c>
      <c r="W41" s="295"/>
      <c r="X41" s="295"/>
      <c r="Y41" s="278"/>
      <c r="Z41" s="208">
        <v>3</v>
      </c>
      <c r="AA41" s="292"/>
      <c r="AB41" s="295"/>
      <c r="AC41" s="295"/>
      <c r="AD41" s="278"/>
      <c r="AE41" s="208"/>
      <c r="AF41" s="277"/>
      <c r="AG41" s="295"/>
      <c r="AH41" s="295"/>
      <c r="AI41" s="278"/>
      <c r="AJ41" s="208"/>
      <c r="AK41" s="277"/>
      <c r="AL41" s="295"/>
      <c r="AM41" s="295"/>
      <c r="AN41" s="278"/>
      <c r="AO41" s="208"/>
      <c r="AP41" s="277"/>
      <c r="AQ41" s="295"/>
      <c r="AR41" s="295"/>
      <c r="AS41" s="278"/>
      <c r="AT41" s="208"/>
      <c r="AU41" s="277"/>
      <c r="AV41" s="295"/>
      <c r="AW41" s="295"/>
      <c r="AX41" s="278"/>
      <c r="AY41" s="296"/>
    </row>
    <row r="42" spans="2:51" ht="24.95" customHeight="1" thickTop="1" thickBot="1">
      <c r="B42" s="176"/>
      <c r="C42" s="596"/>
      <c r="D42" s="375" t="s">
        <v>131</v>
      </c>
      <c r="E42" s="375" t="s">
        <v>75</v>
      </c>
      <c r="F42" s="385">
        <f t="shared" si="70"/>
        <v>16</v>
      </c>
      <c r="G42" s="384">
        <f t="shared" si="71"/>
        <v>0</v>
      </c>
      <c r="H42" s="384">
        <f t="shared" si="72"/>
        <v>0</v>
      </c>
      <c r="I42" s="390">
        <f t="shared" si="73"/>
        <v>24</v>
      </c>
      <c r="J42" s="190">
        <f t="shared" ref="J42" si="74">SUM(F42:I42)</f>
        <v>40</v>
      </c>
      <c r="K42" s="208">
        <f t="shared" si="51"/>
        <v>5</v>
      </c>
      <c r="L42" s="277"/>
      <c r="M42" s="295"/>
      <c r="N42" s="295"/>
      <c r="O42" s="278"/>
      <c r="P42" s="198"/>
      <c r="Q42" s="277"/>
      <c r="R42" s="295"/>
      <c r="S42" s="295"/>
      <c r="T42" s="278"/>
      <c r="U42" s="198"/>
      <c r="V42" s="292"/>
      <c r="W42" s="295"/>
      <c r="X42" s="295"/>
      <c r="Y42" s="278"/>
      <c r="Z42" s="208"/>
      <c r="AA42" s="277"/>
      <c r="AB42" s="295"/>
      <c r="AC42" s="295"/>
      <c r="AD42" s="278"/>
      <c r="AE42" s="208"/>
      <c r="AF42" s="277"/>
      <c r="AG42" s="295"/>
      <c r="AH42" s="295"/>
      <c r="AI42" s="278"/>
      <c r="AJ42" s="208"/>
      <c r="AK42" s="261">
        <v>16</v>
      </c>
      <c r="AL42" s="234"/>
      <c r="AM42" s="295"/>
      <c r="AN42" s="394">
        <v>24</v>
      </c>
      <c r="AO42" s="208">
        <v>5</v>
      </c>
      <c r="AP42" s="277"/>
      <c r="AQ42" s="295"/>
      <c r="AR42" s="295"/>
      <c r="AS42" s="398"/>
      <c r="AT42" s="208"/>
      <c r="AU42" s="277"/>
      <c r="AV42" s="295"/>
      <c r="AW42" s="295"/>
      <c r="AX42" s="278"/>
      <c r="AY42" s="296"/>
    </row>
    <row r="43" spans="2:51" ht="24.95" customHeight="1" thickTop="1" thickBot="1">
      <c r="B43" s="176"/>
      <c r="C43" s="589" t="s">
        <v>101</v>
      </c>
      <c r="D43" s="466" t="s">
        <v>77</v>
      </c>
      <c r="E43" s="467"/>
      <c r="F43" s="385">
        <f t="shared" si="70"/>
        <v>24</v>
      </c>
      <c r="G43" s="384">
        <f t="shared" si="71"/>
        <v>8</v>
      </c>
      <c r="H43" s="384">
        <f t="shared" si="72"/>
        <v>0</v>
      </c>
      <c r="I43" s="390">
        <f t="shared" si="73"/>
        <v>0</v>
      </c>
      <c r="J43" s="190">
        <f t="shared" ref="J43" si="75">SUM(F43:I43)</f>
        <v>32</v>
      </c>
      <c r="K43" s="208">
        <f t="shared" si="51"/>
        <v>5</v>
      </c>
      <c r="L43" s="277"/>
      <c r="M43" s="295"/>
      <c r="N43" s="295"/>
      <c r="O43" s="278"/>
      <c r="P43" s="198"/>
      <c r="Q43" s="261">
        <v>24</v>
      </c>
      <c r="R43" s="295">
        <v>8</v>
      </c>
      <c r="S43" s="295"/>
      <c r="T43" s="278"/>
      <c r="U43" s="198">
        <v>5</v>
      </c>
      <c r="V43" s="392"/>
      <c r="W43" s="234"/>
      <c r="X43" s="295"/>
      <c r="Y43" s="278"/>
      <c r="Z43" s="198"/>
      <c r="AA43" s="277"/>
      <c r="AB43" s="295"/>
      <c r="AC43" s="295"/>
      <c r="AD43" s="278"/>
      <c r="AE43" s="198"/>
      <c r="AF43" s="313"/>
      <c r="AG43" s="295"/>
      <c r="AH43" s="295"/>
      <c r="AI43" s="278"/>
      <c r="AJ43" s="208"/>
      <c r="AK43" s="314"/>
      <c r="AL43" s="311"/>
      <c r="AM43" s="311"/>
      <c r="AN43" s="312"/>
      <c r="AO43" s="208"/>
      <c r="AP43" s="277"/>
      <c r="AQ43" s="295"/>
      <c r="AR43" s="295"/>
      <c r="AS43" s="278"/>
      <c r="AT43" s="208"/>
      <c r="AU43" s="277"/>
      <c r="AV43" s="295"/>
      <c r="AW43" s="295"/>
      <c r="AX43" s="278"/>
      <c r="AY43" s="296"/>
    </row>
    <row r="44" spans="2:51" ht="24.95" customHeight="1" thickTop="1" thickBot="1">
      <c r="B44" s="176"/>
      <c r="C44" s="595"/>
      <c r="D44" s="466" t="s">
        <v>79</v>
      </c>
      <c r="E44" s="467"/>
      <c r="F44" s="385">
        <f t="shared" si="70"/>
        <v>24</v>
      </c>
      <c r="G44" s="384">
        <f t="shared" si="71"/>
        <v>8</v>
      </c>
      <c r="H44" s="384">
        <f t="shared" si="72"/>
        <v>0</v>
      </c>
      <c r="I44" s="390">
        <f t="shared" si="73"/>
        <v>0</v>
      </c>
      <c r="J44" s="190">
        <f t="shared" ref="J44:J57" si="76">SUM(F44:I44)</f>
        <v>32</v>
      </c>
      <c r="K44" s="208">
        <f>P44+U44+Z44+AE44+AJ44+AO44+AT44+AY44</f>
        <v>5</v>
      </c>
      <c r="L44" s="277"/>
      <c r="M44" s="295"/>
      <c r="N44" s="295"/>
      <c r="O44" s="278"/>
      <c r="P44" s="198"/>
      <c r="Q44" s="277"/>
      <c r="R44" s="295"/>
      <c r="S44" s="295"/>
      <c r="T44" s="278"/>
      <c r="U44" s="208"/>
      <c r="V44" s="261">
        <v>24</v>
      </c>
      <c r="W44" s="295">
        <v>8</v>
      </c>
      <c r="X44" s="295"/>
      <c r="Y44" s="278"/>
      <c r="Z44" s="208">
        <v>5</v>
      </c>
      <c r="AA44" s="277"/>
      <c r="AB44" s="295"/>
      <c r="AC44" s="295"/>
      <c r="AD44" s="278"/>
      <c r="AE44" s="208"/>
      <c r="AF44" s="392"/>
      <c r="AG44" s="234"/>
      <c r="AH44" s="295"/>
      <c r="AI44" s="278"/>
      <c r="AJ44" s="208"/>
      <c r="AK44" s="277"/>
      <c r="AL44" s="295"/>
      <c r="AM44" s="295"/>
      <c r="AN44" s="278"/>
      <c r="AO44" s="208"/>
      <c r="AP44" s="277"/>
      <c r="AQ44" s="295"/>
      <c r="AR44" s="295"/>
      <c r="AS44" s="278"/>
      <c r="AT44" s="208"/>
      <c r="AU44" s="277"/>
      <c r="AV44" s="295"/>
      <c r="AW44" s="295"/>
      <c r="AX44" s="278"/>
      <c r="AY44" s="296"/>
    </row>
    <row r="45" spans="2:51" ht="24.95" customHeight="1" thickTop="1" thickBot="1">
      <c r="B45" s="176"/>
      <c r="C45" s="595"/>
      <c r="D45" s="466" t="s">
        <v>141</v>
      </c>
      <c r="E45" s="467"/>
      <c r="F45" s="385">
        <f t="shared" si="70"/>
        <v>16</v>
      </c>
      <c r="G45" s="384">
        <f t="shared" si="71"/>
        <v>8</v>
      </c>
      <c r="H45" s="384">
        <f t="shared" si="72"/>
        <v>0</v>
      </c>
      <c r="I45" s="390">
        <f t="shared" si="73"/>
        <v>0</v>
      </c>
      <c r="J45" s="190">
        <f t="shared" ref="J45" si="77">SUM(F45:I45)</f>
        <v>24</v>
      </c>
      <c r="K45" s="208">
        <f t="shared" si="51"/>
        <v>3</v>
      </c>
      <c r="L45" s="277"/>
      <c r="M45" s="295"/>
      <c r="N45" s="295"/>
      <c r="O45" s="278"/>
      <c r="P45" s="198"/>
      <c r="Q45" s="277"/>
      <c r="R45" s="295"/>
      <c r="S45" s="295"/>
      <c r="T45" s="278"/>
      <c r="U45" s="198"/>
      <c r="V45" s="277"/>
      <c r="W45" s="295"/>
      <c r="X45" s="295"/>
      <c r="Y45" s="278"/>
      <c r="Z45" s="208"/>
      <c r="AA45" s="261">
        <v>16</v>
      </c>
      <c r="AB45" s="295">
        <v>8</v>
      </c>
      <c r="AC45" s="295"/>
      <c r="AD45" s="278"/>
      <c r="AE45" s="208">
        <v>3</v>
      </c>
      <c r="AF45" s="392"/>
      <c r="AG45" s="234"/>
      <c r="AH45" s="295"/>
      <c r="AI45" s="278"/>
      <c r="AJ45" s="208"/>
      <c r="AK45" s="277"/>
      <c r="AL45" s="295"/>
      <c r="AM45" s="295"/>
      <c r="AN45" s="278"/>
      <c r="AO45" s="208"/>
      <c r="AP45" s="277"/>
      <c r="AQ45" s="295"/>
      <c r="AR45" s="295"/>
      <c r="AS45" s="278"/>
      <c r="AT45" s="208"/>
      <c r="AU45" s="277"/>
      <c r="AV45" s="295"/>
      <c r="AW45" s="295"/>
      <c r="AX45" s="278"/>
      <c r="AY45" s="296"/>
    </row>
    <row r="46" spans="2:51" ht="24.95" customHeight="1" thickTop="1" thickBot="1">
      <c r="B46" s="176"/>
      <c r="C46" s="596"/>
      <c r="D46" s="375" t="s">
        <v>132</v>
      </c>
      <c r="E46" s="375" t="s">
        <v>76</v>
      </c>
      <c r="F46" s="385">
        <f t="shared" si="70"/>
        <v>16</v>
      </c>
      <c r="G46" s="384">
        <f t="shared" si="71"/>
        <v>0</v>
      </c>
      <c r="H46" s="384">
        <f t="shared" si="72"/>
        <v>0</v>
      </c>
      <c r="I46" s="390">
        <f t="shared" si="73"/>
        <v>24</v>
      </c>
      <c r="J46" s="190">
        <f t="shared" ref="J46" si="78">SUM(F46:I46)</f>
        <v>40</v>
      </c>
      <c r="K46" s="208">
        <f t="shared" si="51"/>
        <v>6</v>
      </c>
      <c r="L46" s="277"/>
      <c r="M46" s="295"/>
      <c r="N46" s="295"/>
      <c r="O46" s="278"/>
      <c r="P46" s="198"/>
      <c r="Q46" s="277"/>
      <c r="R46" s="295"/>
      <c r="S46" s="295"/>
      <c r="T46" s="278"/>
      <c r="U46" s="198"/>
      <c r="V46" s="292"/>
      <c r="W46" s="295"/>
      <c r="X46" s="295"/>
      <c r="Y46" s="278"/>
      <c r="Z46" s="208"/>
      <c r="AA46" s="277"/>
      <c r="AB46" s="295"/>
      <c r="AC46" s="295"/>
      <c r="AD46" s="278"/>
      <c r="AE46" s="208"/>
      <c r="AF46" s="261">
        <v>16</v>
      </c>
      <c r="AG46" s="295"/>
      <c r="AH46" s="295"/>
      <c r="AI46" s="278"/>
      <c r="AJ46" s="208">
        <v>3</v>
      </c>
      <c r="AK46" s="277"/>
      <c r="AL46" s="295"/>
      <c r="AM46" s="295"/>
      <c r="AN46" s="376">
        <v>24</v>
      </c>
      <c r="AO46" s="208">
        <v>3</v>
      </c>
      <c r="AP46" s="277"/>
      <c r="AQ46" s="295"/>
      <c r="AR46" s="295"/>
      <c r="AS46" s="278"/>
      <c r="AT46" s="208"/>
      <c r="AU46" s="277"/>
      <c r="AV46" s="295"/>
      <c r="AW46" s="295"/>
      <c r="AX46" s="278"/>
      <c r="AY46" s="296"/>
    </row>
    <row r="47" spans="2:51" ht="24.95" customHeight="1" thickTop="1" thickBot="1">
      <c r="B47" s="176"/>
      <c r="C47" s="589" t="s">
        <v>103</v>
      </c>
      <c r="D47" s="471" t="s">
        <v>82</v>
      </c>
      <c r="E47" s="467"/>
      <c r="F47" s="385">
        <f t="shared" si="70"/>
        <v>16</v>
      </c>
      <c r="G47" s="384">
        <f t="shared" si="71"/>
        <v>0</v>
      </c>
      <c r="H47" s="384">
        <f t="shared" si="72"/>
        <v>16</v>
      </c>
      <c r="I47" s="390">
        <f t="shared" si="73"/>
        <v>0</v>
      </c>
      <c r="J47" s="190">
        <f t="shared" ref="J47" si="79">SUM(F47:I47)</f>
        <v>32</v>
      </c>
      <c r="K47" s="208">
        <f t="shared" si="51"/>
        <v>4</v>
      </c>
      <c r="L47" s="277"/>
      <c r="M47" s="295"/>
      <c r="N47" s="295"/>
      <c r="O47" s="278"/>
      <c r="P47" s="198"/>
      <c r="Q47" s="277"/>
      <c r="R47" s="295"/>
      <c r="S47" s="295"/>
      <c r="T47" s="278"/>
      <c r="U47" s="198"/>
      <c r="V47" s="438"/>
      <c r="W47" s="436"/>
      <c r="X47" s="436"/>
      <c r="Y47" s="437"/>
      <c r="Z47" s="439"/>
      <c r="AA47" s="261">
        <v>16</v>
      </c>
      <c r="AB47" s="234"/>
      <c r="AC47" s="436">
        <v>16</v>
      </c>
      <c r="AD47" s="437"/>
      <c r="AE47" s="439">
        <v>4</v>
      </c>
      <c r="AF47" s="277"/>
      <c r="AG47" s="295"/>
      <c r="AH47" s="295"/>
      <c r="AI47" s="278"/>
      <c r="AJ47" s="208"/>
      <c r="AK47" s="277"/>
      <c r="AL47" s="295"/>
      <c r="AM47" s="295"/>
      <c r="AN47" s="278"/>
      <c r="AO47" s="208"/>
      <c r="AP47" s="277"/>
      <c r="AQ47" s="295"/>
      <c r="AR47" s="295"/>
      <c r="AS47" s="278"/>
      <c r="AT47" s="208"/>
      <c r="AU47" s="277"/>
      <c r="AV47" s="295"/>
      <c r="AW47" s="295"/>
      <c r="AX47" s="278"/>
      <c r="AY47" s="296"/>
    </row>
    <row r="48" spans="2:51" ht="24.95" customHeight="1" thickTop="1">
      <c r="B48" s="176"/>
      <c r="C48" s="590"/>
      <c r="D48" s="471" t="s">
        <v>81</v>
      </c>
      <c r="E48" s="467"/>
      <c r="F48" s="385">
        <f t="shared" si="70"/>
        <v>8</v>
      </c>
      <c r="G48" s="384">
        <f t="shared" si="71"/>
        <v>0</v>
      </c>
      <c r="H48" s="384">
        <f t="shared" si="72"/>
        <v>16</v>
      </c>
      <c r="I48" s="390">
        <f t="shared" si="73"/>
        <v>0</v>
      </c>
      <c r="J48" s="190">
        <f t="shared" si="76"/>
        <v>24</v>
      </c>
      <c r="K48" s="208">
        <f t="shared" si="51"/>
        <v>3.5</v>
      </c>
      <c r="L48" s="277"/>
      <c r="M48" s="295"/>
      <c r="N48" s="295"/>
      <c r="O48" s="278"/>
      <c r="P48" s="198"/>
      <c r="Q48" s="277"/>
      <c r="R48" s="295"/>
      <c r="S48" s="295"/>
      <c r="T48" s="278"/>
      <c r="U48" s="198"/>
      <c r="V48" s="293"/>
      <c r="W48" s="295"/>
      <c r="X48" s="295"/>
      <c r="Y48" s="278"/>
      <c r="Z48" s="208"/>
      <c r="AA48" s="277">
        <v>8</v>
      </c>
      <c r="AB48" s="295"/>
      <c r="AC48" s="295">
        <v>16</v>
      </c>
      <c r="AD48" s="278"/>
      <c r="AE48" s="208">
        <v>3.5</v>
      </c>
      <c r="AF48" s="277"/>
      <c r="AG48" s="295"/>
      <c r="AH48" s="295"/>
      <c r="AI48" s="278"/>
      <c r="AJ48" s="208"/>
      <c r="AK48" s="292"/>
      <c r="AL48" s="295"/>
      <c r="AM48" s="295"/>
      <c r="AN48" s="278"/>
      <c r="AO48" s="208"/>
      <c r="AP48" s="277"/>
      <c r="AQ48" s="295"/>
      <c r="AR48" s="295"/>
      <c r="AS48" s="278"/>
      <c r="AT48" s="208"/>
      <c r="AU48" s="277"/>
      <c r="AV48" s="295"/>
      <c r="AW48" s="295"/>
      <c r="AX48" s="278"/>
      <c r="AY48" s="296"/>
    </row>
    <row r="49" spans="2:51" ht="24.95" customHeight="1">
      <c r="B49" s="176"/>
      <c r="C49" s="590"/>
      <c r="D49" s="471" t="s">
        <v>68</v>
      </c>
      <c r="E49" s="467"/>
      <c r="F49" s="385">
        <f t="shared" si="70"/>
        <v>8</v>
      </c>
      <c r="G49" s="384">
        <f t="shared" si="71"/>
        <v>0</v>
      </c>
      <c r="H49" s="384">
        <f t="shared" si="72"/>
        <v>16</v>
      </c>
      <c r="I49" s="390">
        <f t="shared" si="73"/>
        <v>0</v>
      </c>
      <c r="J49" s="190">
        <f>SUM(F49:I49)</f>
        <v>24</v>
      </c>
      <c r="K49" s="208">
        <f t="shared" si="51"/>
        <v>3.5</v>
      </c>
      <c r="L49" s="277"/>
      <c r="M49" s="295"/>
      <c r="N49" s="295"/>
      <c r="O49" s="278"/>
      <c r="P49" s="198"/>
      <c r="Q49" s="277"/>
      <c r="R49" s="295"/>
      <c r="S49" s="295"/>
      <c r="T49" s="278"/>
      <c r="U49" s="198"/>
      <c r="V49" s="277"/>
      <c r="W49" s="295"/>
      <c r="X49" s="295"/>
      <c r="Y49" s="278"/>
      <c r="Z49" s="208"/>
      <c r="AA49" s="277"/>
      <c r="AB49" s="295"/>
      <c r="AC49" s="295"/>
      <c r="AD49" s="278"/>
      <c r="AE49" s="208"/>
      <c r="AF49" s="277"/>
      <c r="AG49" s="295"/>
      <c r="AH49" s="295"/>
      <c r="AI49" s="278"/>
      <c r="AJ49" s="208"/>
      <c r="AK49" s="392">
        <v>8</v>
      </c>
      <c r="AL49" s="234"/>
      <c r="AM49" s="295">
        <v>16</v>
      </c>
      <c r="AN49" s="278"/>
      <c r="AO49" s="208">
        <v>3.5</v>
      </c>
      <c r="AP49" s="277"/>
      <c r="AQ49" s="295"/>
      <c r="AR49" s="295"/>
      <c r="AS49" s="278"/>
      <c r="AT49" s="208"/>
      <c r="AU49" s="277"/>
      <c r="AV49" s="295"/>
      <c r="AW49" s="295"/>
      <c r="AX49" s="278"/>
      <c r="AY49" s="296"/>
    </row>
    <row r="50" spans="2:51" ht="24.95" customHeight="1">
      <c r="B50" s="176"/>
      <c r="C50" s="590"/>
      <c r="D50" s="609" t="s">
        <v>102</v>
      </c>
      <c r="E50" s="375" t="s">
        <v>91</v>
      </c>
      <c r="F50" s="449">
        <f t="shared" ref="F50" si="80">(L50+Q50+V50+AA50+AF50+AK50+AP50+AU50)</f>
        <v>0</v>
      </c>
      <c r="G50" s="462">
        <f t="shared" ref="G50" si="81">(M50+R50+W50+AB50+AG50+AL50+AQ50+AV50)</f>
        <v>0</v>
      </c>
      <c r="H50" s="462">
        <f t="shared" ref="H50" si="82">(N50+S50+X50+AC50+AH50+AM50+AR50+AW50)</f>
        <v>0</v>
      </c>
      <c r="I50" s="463">
        <f t="shared" ref="I50" si="83">(O50+T50+Y50+AD50+AI50+AN50+AS50+AX50)</f>
        <v>24</v>
      </c>
      <c r="J50" s="477">
        <f t="shared" ref="J50" si="84">SUM(F50:I50)</f>
        <v>24</v>
      </c>
      <c r="K50" s="479">
        <f t="shared" ref="K50" si="85">P50+U50+Z50+AE50+AJ50+AO50+AT50+AY50</f>
        <v>4</v>
      </c>
      <c r="L50" s="464"/>
      <c r="M50" s="446"/>
      <c r="N50" s="446"/>
      <c r="O50" s="447"/>
      <c r="P50" s="468"/>
      <c r="Q50" s="464"/>
      <c r="R50" s="446"/>
      <c r="S50" s="446"/>
      <c r="T50" s="447"/>
      <c r="U50" s="468"/>
      <c r="V50" s="464"/>
      <c r="W50" s="446"/>
      <c r="X50" s="446"/>
      <c r="Y50" s="447"/>
      <c r="Z50" s="448"/>
      <c r="AA50" s="464"/>
      <c r="AB50" s="446"/>
      <c r="AC50" s="446"/>
      <c r="AD50" s="447"/>
      <c r="AE50" s="448"/>
      <c r="AF50" s="464"/>
      <c r="AG50" s="446"/>
      <c r="AH50" s="446"/>
      <c r="AI50" s="447"/>
      <c r="AJ50" s="448"/>
      <c r="AK50" s="483"/>
      <c r="AL50" s="446"/>
      <c r="AM50" s="446"/>
      <c r="AN50" s="447"/>
      <c r="AO50" s="448"/>
      <c r="AP50" s="464"/>
      <c r="AQ50" s="446"/>
      <c r="AR50" s="446"/>
      <c r="AS50" s="481">
        <v>24</v>
      </c>
      <c r="AT50" s="448">
        <v>4</v>
      </c>
      <c r="AU50" s="464"/>
      <c r="AV50" s="446"/>
      <c r="AW50" s="446"/>
      <c r="AX50" s="447"/>
      <c r="AY50" s="465"/>
    </row>
    <row r="51" spans="2:51" ht="24.95" customHeight="1">
      <c r="B51" s="176"/>
      <c r="C51" s="591"/>
      <c r="D51" s="610"/>
      <c r="E51" s="375" t="s">
        <v>92</v>
      </c>
      <c r="F51" s="449"/>
      <c r="G51" s="462"/>
      <c r="H51" s="462"/>
      <c r="I51" s="463"/>
      <c r="J51" s="478"/>
      <c r="K51" s="480"/>
      <c r="L51" s="464"/>
      <c r="M51" s="446"/>
      <c r="N51" s="446"/>
      <c r="O51" s="447"/>
      <c r="P51" s="468"/>
      <c r="Q51" s="464"/>
      <c r="R51" s="446"/>
      <c r="S51" s="446"/>
      <c r="T51" s="447"/>
      <c r="U51" s="468"/>
      <c r="V51" s="464"/>
      <c r="W51" s="446"/>
      <c r="X51" s="446"/>
      <c r="Y51" s="447"/>
      <c r="Z51" s="448"/>
      <c r="AA51" s="464"/>
      <c r="AB51" s="446"/>
      <c r="AC51" s="446"/>
      <c r="AD51" s="447"/>
      <c r="AE51" s="448"/>
      <c r="AF51" s="464"/>
      <c r="AG51" s="446"/>
      <c r="AH51" s="446"/>
      <c r="AI51" s="447"/>
      <c r="AJ51" s="448"/>
      <c r="AK51" s="464"/>
      <c r="AL51" s="446"/>
      <c r="AM51" s="446"/>
      <c r="AN51" s="447"/>
      <c r="AO51" s="448"/>
      <c r="AP51" s="464"/>
      <c r="AQ51" s="446"/>
      <c r="AR51" s="446"/>
      <c r="AS51" s="481"/>
      <c r="AT51" s="448"/>
      <c r="AU51" s="464"/>
      <c r="AV51" s="446"/>
      <c r="AW51" s="446"/>
      <c r="AX51" s="447"/>
      <c r="AY51" s="465"/>
    </row>
    <row r="52" spans="2:51" ht="24.95" customHeight="1" thickBot="1">
      <c r="B52" s="176"/>
      <c r="C52" s="592" t="s">
        <v>107</v>
      </c>
      <c r="D52" s="471" t="s">
        <v>105</v>
      </c>
      <c r="E52" s="467"/>
      <c r="F52" s="385">
        <f t="shared" ref="F52" si="86">(L52+Q52+V52+AA52+AF52+AK52+AP52+AU52)</f>
        <v>8</v>
      </c>
      <c r="G52" s="384">
        <f t="shared" ref="G52" si="87">(M52+R52+W52+AB52+AG52+AL52+AQ52+AV52)</f>
        <v>0</v>
      </c>
      <c r="H52" s="384">
        <f t="shared" ref="H52" si="88">(N52+S52+X52+AC52+AH52+AM52+AR52+AW52)</f>
        <v>16</v>
      </c>
      <c r="I52" s="390">
        <f t="shared" ref="I52" si="89">(O52+T52+Y52+AD52+AI52+AN52+AS52+AX52)</f>
        <v>0</v>
      </c>
      <c r="J52" s="190">
        <f t="shared" ref="J52:J55" si="90">SUM(F52:I52)</f>
        <v>24</v>
      </c>
      <c r="K52" s="317">
        <f t="shared" ref="K52:K55" si="91">P52+U52+Z52+AE52+AJ52+AO52+AT52+AY52</f>
        <v>3</v>
      </c>
      <c r="L52" s="318"/>
      <c r="M52" s="315"/>
      <c r="N52" s="315"/>
      <c r="O52" s="316"/>
      <c r="P52" s="320"/>
      <c r="Q52" s="318"/>
      <c r="R52" s="315"/>
      <c r="S52" s="315"/>
      <c r="T52" s="316"/>
      <c r="U52" s="320"/>
      <c r="V52" s="318"/>
      <c r="W52" s="315"/>
      <c r="X52" s="315"/>
      <c r="Y52" s="316"/>
      <c r="Z52" s="317"/>
      <c r="AA52" s="318">
        <v>8</v>
      </c>
      <c r="AB52" s="315"/>
      <c r="AC52" s="315">
        <v>16</v>
      </c>
      <c r="AD52" s="316"/>
      <c r="AE52" s="317">
        <v>3</v>
      </c>
      <c r="AF52" s="340"/>
      <c r="AG52" s="315"/>
      <c r="AH52" s="315"/>
      <c r="AI52" s="316"/>
      <c r="AJ52" s="317"/>
      <c r="AK52" s="318"/>
      <c r="AL52" s="315"/>
      <c r="AM52" s="315"/>
      <c r="AN52" s="316"/>
      <c r="AO52" s="317"/>
      <c r="AP52" s="318"/>
      <c r="AQ52" s="315"/>
      <c r="AR52" s="315"/>
      <c r="AS52" s="316"/>
      <c r="AT52" s="317"/>
      <c r="AU52" s="318"/>
      <c r="AV52" s="315"/>
      <c r="AW52" s="315"/>
      <c r="AX52" s="316"/>
      <c r="AY52" s="319"/>
    </row>
    <row r="53" spans="2:51" ht="24.95" customHeight="1" thickTop="1" thickBot="1">
      <c r="B53" s="176"/>
      <c r="C53" s="593"/>
      <c r="D53" s="472" t="s">
        <v>133</v>
      </c>
      <c r="E53" s="473"/>
      <c r="F53" s="385">
        <f t="shared" ref="F53:F55" si="92">(L53+Q53+V53+AA53+AF53+AK53+AP53+AU53)</f>
        <v>8</v>
      </c>
      <c r="G53" s="384">
        <f t="shared" ref="G53:G55" si="93">(M53+R53+W53+AB53+AG53+AL53+AQ53+AV53)</f>
        <v>0</v>
      </c>
      <c r="H53" s="384">
        <f t="shared" ref="H53:H55" si="94">(N53+S53+X53+AC53+AH53+AM53+AR53+AW53)</f>
        <v>16</v>
      </c>
      <c r="I53" s="390">
        <f t="shared" ref="I53:I55" si="95">(O53+T53+Y53+AD53+AI53+AN53+AS53+AX53)</f>
        <v>0</v>
      </c>
      <c r="J53" s="323">
        <f t="shared" si="90"/>
        <v>24</v>
      </c>
      <c r="K53" s="321">
        <f t="shared" si="91"/>
        <v>4</v>
      </c>
      <c r="L53" s="318"/>
      <c r="M53" s="315"/>
      <c r="N53" s="315"/>
      <c r="O53" s="316"/>
      <c r="P53" s="320"/>
      <c r="Q53" s="318"/>
      <c r="R53" s="315"/>
      <c r="S53" s="315"/>
      <c r="T53" s="316"/>
      <c r="U53" s="320"/>
      <c r="V53" s="318"/>
      <c r="W53" s="315"/>
      <c r="X53" s="315"/>
      <c r="Y53" s="316"/>
      <c r="Z53" s="317"/>
      <c r="AA53" s="318"/>
      <c r="AB53" s="315"/>
      <c r="AC53" s="315"/>
      <c r="AD53" s="316"/>
      <c r="AE53" s="317"/>
      <c r="AF53" s="261">
        <v>8</v>
      </c>
      <c r="AG53" s="234"/>
      <c r="AH53" s="315">
        <v>16</v>
      </c>
      <c r="AI53" s="316"/>
      <c r="AJ53" s="317">
        <v>4</v>
      </c>
      <c r="AK53" s="318"/>
      <c r="AL53" s="315"/>
      <c r="AM53" s="315"/>
      <c r="AN53" s="316"/>
      <c r="AO53" s="317"/>
      <c r="AP53" s="340"/>
      <c r="AQ53" s="315"/>
      <c r="AR53" s="315"/>
      <c r="AS53" s="316"/>
      <c r="AT53" s="317"/>
      <c r="AU53" s="318"/>
      <c r="AV53" s="315"/>
      <c r="AW53" s="315"/>
      <c r="AX53" s="316"/>
      <c r="AY53" s="319"/>
    </row>
    <row r="54" spans="2:51" ht="24.95" customHeight="1" thickTop="1">
      <c r="B54" s="176"/>
      <c r="C54" s="593"/>
      <c r="D54" s="471" t="s">
        <v>80</v>
      </c>
      <c r="E54" s="467"/>
      <c r="F54" s="385">
        <f t="shared" si="92"/>
        <v>16</v>
      </c>
      <c r="G54" s="384">
        <f t="shared" si="93"/>
        <v>8</v>
      </c>
      <c r="H54" s="384">
        <f t="shared" si="94"/>
        <v>0</v>
      </c>
      <c r="I54" s="390">
        <f t="shared" si="95"/>
        <v>0</v>
      </c>
      <c r="J54" s="190">
        <f t="shared" si="90"/>
        <v>24</v>
      </c>
      <c r="K54" s="317">
        <f t="shared" si="91"/>
        <v>3.5</v>
      </c>
      <c r="L54" s="318"/>
      <c r="M54" s="315"/>
      <c r="N54" s="315"/>
      <c r="O54" s="316"/>
      <c r="P54" s="320"/>
      <c r="Q54" s="318"/>
      <c r="R54" s="315"/>
      <c r="S54" s="315"/>
      <c r="T54" s="316"/>
      <c r="U54" s="320"/>
      <c r="V54" s="318"/>
      <c r="W54" s="315"/>
      <c r="X54" s="315"/>
      <c r="Y54" s="316"/>
      <c r="Z54" s="317"/>
      <c r="AA54" s="318"/>
      <c r="AB54" s="315"/>
      <c r="AC54" s="315"/>
      <c r="AD54" s="316"/>
      <c r="AE54" s="317"/>
      <c r="AF54" s="327">
        <v>16</v>
      </c>
      <c r="AG54" s="315">
        <v>8</v>
      </c>
      <c r="AH54" s="315"/>
      <c r="AI54" s="316"/>
      <c r="AJ54" s="317">
        <v>3.5</v>
      </c>
      <c r="AK54" s="318"/>
      <c r="AL54" s="315"/>
      <c r="AM54" s="315"/>
      <c r="AN54" s="316"/>
      <c r="AO54" s="317"/>
      <c r="AP54" s="392"/>
      <c r="AQ54" s="234"/>
      <c r="AR54" s="315"/>
      <c r="AS54" s="316"/>
      <c r="AT54" s="317"/>
      <c r="AU54" s="318"/>
      <c r="AV54" s="315"/>
      <c r="AW54" s="315"/>
      <c r="AX54" s="316"/>
      <c r="AY54" s="319"/>
    </row>
    <row r="55" spans="2:51" ht="24.95" customHeight="1">
      <c r="B55" s="176"/>
      <c r="C55" s="594"/>
      <c r="D55" s="471" t="s">
        <v>106</v>
      </c>
      <c r="E55" s="467"/>
      <c r="F55" s="379">
        <f t="shared" si="92"/>
        <v>8</v>
      </c>
      <c r="G55" s="380">
        <f t="shared" si="93"/>
        <v>0</v>
      </c>
      <c r="H55" s="380">
        <f t="shared" si="94"/>
        <v>0</v>
      </c>
      <c r="I55" s="381">
        <f t="shared" si="95"/>
        <v>0</v>
      </c>
      <c r="J55" s="323">
        <f t="shared" si="90"/>
        <v>8</v>
      </c>
      <c r="K55" s="321">
        <f t="shared" si="91"/>
        <v>2</v>
      </c>
      <c r="L55" s="340"/>
      <c r="M55" s="328"/>
      <c r="N55" s="328"/>
      <c r="O55" s="330"/>
      <c r="P55" s="378"/>
      <c r="Q55" s="340"/>
      <c r="R55" s="328"/>
      <c r="S55" s="328"/>
      <c r="T55" s="330"/>
      <c r="U55" s="378"/>
      <c r="V55" s="340"/>
      <c r="W55" s="328"/>
      <c r="X55" s="328"/>
      <c r="Y55" s="330"/>
      <c r="Z55" s="321"/>
      <c r="AA55" s="340">
        <v>8</v>
      </c>
      <c r="AB55" s="328"/>
      <c r="AC55" s="328"/>
      <c r="AD55" s="330"/>
      <c r="AE55" s="321">
        <v>2</v>
      </c>
      <c r="AF55" s="340"/>
      <c r="AG55" s="328"/>
      <c r="AH55" s="328"/>
      <c r="AI55" s="330"/>
      <c r="AJ55" s="321"/>
      <c r="AK55" s="340"/>
      <c r="AL55" s="328"/>
      <c r="AM55" s="328"/>
      <c r="AN55" s="330"/>
      <c r="AO55" s="321"/>
      <c r="AP55" s="347"/>
      <c r="AQ55" s="328"/>
      <c r="AR55" s="328"/>
      <c r="AS55" s="330"/>
      <c r="AT55" s="321"/>
      <c r="AU55" s="340"/>
      <c r="AV55" s="328"/>
      <c r="AW55" s="328"/>
      <c r="AX55" s="330"/>
      <c r="AY55" s="335"/>
    </row>
    <row r="56" spans="2:51" ht="24.95" customHeight="1">
      <c r="B56" s="176"/>
      <c r="C56" s="474" t="s">
        <v>134</v>
      </c>
      <c r="D56" s="475"/>
      <c r="E56" s="476"/>
      <c r="F56" s="403">
        <f>SUM(F57:F73)</f>
        <v>88</v>
      </c>
      <c r="G56" s="404">
        <f t="shared" ref="G56:J56" si="96">SUM(G57:G73)</f>
        <v>0</v>
      </c>
      <c r="H56" s="404">
        <f t="shared" si="96"/>
        <v>112</v>
      </c>
      <c r="I56" s="405">
        <f t="shared" si="96"/>
        <v>0</v>
      </c>
      <c r="J56" s="406">
        <f t="shared" si="96"/>
        <v>200</v>
      </c>
      <c r="K56" s="407">
        <f>SUM(K57:K73)</f>
        <v>30.5</v>
      </c>
      <c r="L56" s="403">
        <f>SUM(L57:L73)</f>
        <v>0</v>
      </c>
      <c r="M56" s="404">
        <f t="shared" ref="M56:AY56" si="97">SUM(M57:M73)</f>
        <v>0</v>
      </c>
      <c r="N56" s="404">
        <f t="shared" si="97"/>
        <v>0</v>
      </c>
      <c r="O56" s="408">
        <f t="shared" si="97"/>
        <v>0</v>
      </c>
      <c r="P56" s="403">
        <f t="shared" si="97"/>
        <v>0</v>
      </c>
      <c r="Q56" s="403">
        <f t="shared" si="97"/>
        <v>0</v>
      </c>
      <c r="R56" s="404">
        <f t="shared" si="97"/>
        <v>0</v>
      </c>
      <c r="S56" s="404">
        <f t="shared" si="97"/>
        <v>0</v>
      </c>
      <c r="T56" s="408">
        <f t="shared" si="97"/>
        <v>0</v>
      </c>
      <c r="U56" s="403">
        <f t="shared" si="97"/>
        <v>0</v>
      </c>
      <c r="V56" s="403">
        <f t="shared" si="97"/>
        <v>0</v>
      </c>
      <c r="W56" s="404">
        <f t="shared" si="97"/>
        <v>0</v>
      </c>
      <c r="X56" s="404">
        <f t="shared" si="97"/>
        <v>0</v>
      </c>
      <c r="Y56" s="408">
        <f t="shared" si="97"/>
        <v>0</v>
      </c>
      <c r="Z56" s="403">
        <f t="shared" si="97"/>
        <v>0</v>
      </c>
      <c r="AA56" s="403">
        <f t="shared" si="97"/>
        <v>8</v>
      </c>
      <c r="AB56" s="404">
        <f t="shared" si="97"/>
        <v>0</v>
      </c>
      <c r="AC56" s="404">
        <f t="shared" si="97"/>
        <v>0</v>
      </c>
      <c r="AD56" s="408">
        <f t="shared" si="97"/>
        <v>0</v>
      </c>
      <c r="AE56" s="403">
        <f t="shared" si="97"/>
        <v>2.5</v>
      </c>
      <c r="AF56" s="403">
        <f t="shared" si="97"/>
        <v>24</v>
      </c>
      <c r="AG56" s="404">
        <f t="shared" si="97"/>
        <v>0</v>
      </c>
      <c r="AH56" s="404">
        <f t="shared" si="97"/>
        <v>64</v>
      </c>
      <c r="AI56" s="408">
        <f t="shared" si="97"/>
        <v>0</v>
      </c>
      <c r="AJ56" s="403">
        <f t="shared" si="97"/>
        <v>13</v>
      </c>
      <c r="AK56" s="403">
        <f t="shared" si="97"/>
        <v>8</v>
      </c>
      <c r="AL56" s="404">
        <f t="shared" si="97"/>
        <v>0</v>
      </c>
      <c r="AM56" s="404">
        <f t="shared" si="97"/>
        <v>16</v>
      </c>
      <c r="AN56" s="408">
        <f t="shared" si="97"/>
        <v>0</v>
      </c>
      <c r="AO56" s="403">
        <f t="shared" si="97"/>
        <v>3.5</v>
      </c>
      <c r="AP56" s="403">
        <f t="shared" si="97"/>
        <v>16</v>
      </c>
      <c r="AQ56" s="404">
        <f t="shared" si="97"/>
        <v>0</v>
      </c>
      <c r="AR56" s="404">
        <f t="shared" si="97"/>
        <v>32</v>
      </c>
      <c r="AS56" s="408">
        <f t="shared" si="97"/>
        <v>0</v>
      </c>
      <c r="AT56" s="403">
        <f t="shared" si="97"/>
        <v>6.5</v>
      </c>
      <c r="AU56" s="403">
        <f t="shared" si="97"/>
        <v>32</v>
      </c>
      <c r="AV56" s="404">
        <f t="shared" si="97"/>
        <v>0</v>
      </c>
      <c r="AW56" s="404">
        <f t="shared" si="97"/>
        <v>0</v>
      </c>
      <c r="AX56" s="408">
        <f t="shared" si="97"/>
        <v>0</v>
      </c>
      <c r="AY56" s="406">
        <f t="shared" si="97"/>
        <v>5</v>
      </c>
    </row>
    <row r="57" spans="2:51" ht="24.95" customHeight="1">
      <c r="B57" s="176"/>
      <c r="C57" s="597" t="s">
        <v>104</v>
      </c>
      <c r="D57" s="466" t="s">
        <v>84</v>
      </c>
      <c r="E57" s="467"/>
      <c r="F57" s="385">
        <f t="shared" ref="F57:F58" si="98">(L57+Q57+V57+AA57+AF57+AK57+AP57+AU57)</f>
        <v>8</v>
      </c>
      <c r="G57" s="384">
        <f t="shared" ref="G57:G58" si="99">(M57+R57+W57+AB57+AG57+AL57+AQ57+AV57)</f>
        <v>0</v>
      </c>
      <c r="H57" s="384">
        <f t="shared" ref="H57:H58" si="100">(N57+S57+X57+AC57+AH57+AM57+AR57+AW57)</f>
        <v>16</v>
      </c>
      <c r="I57" s="390">
        <f t="shared" ref="I57:I58" si="101">(O57+T57+Y57+AD57+AI57+AN57+AS57+AX57)</f>
        <v>0</v>
      </c>
      <c r="J57" s="324">
        <f t="shared" si="76"/>
        <v>24</v>
      </c>
      <c r="K57" s="322">
        <f t="shared" ref="K57" si="102">P57+U57+Z57+AE57+AJ57+AO57+AT57+AY57</f>
        <v>4.5</v>
      </c>
      <c r="L57" s="327"/>
      <c r="M57" s="329"/>
      <c r="N57" s="329"/>
      <c r="O57" s="331"/>
      <c r="P57" s="298"/>
      <c r="Q57" s="327"/>
      <c r="R57" s="329"/>
      <c r="S57" s="329"/>
      <c r="T57" s="331"/>
      <c r="U57" s="298"/>
      <c r="V57" s="327"/>
      <c r="W57" s="329"/>
      <c r="X57" s="329"/>
      <c r="Y57" s="331"/>
      <c r="Z57" s="298"/>
      <c r="AA57" s="327">
        <v>8</v>
      </c>
      <c r="AB57" s="329"/>
      <c r="AC57" s="329"/>
      <c r="AD57" s="331"/>
      <c r="AE57" s="298">
        <v>2.5</v>
      </c>
      <c r="AF57" s="327"/>
      <c r="AG57" s="329"/>
      <c r="AH57" s="329">
        <v>16</v>
      </c>
      <c r="AI57" s="331"/>
      <c r="AJ57" s="322">
        <v>2</v>
      </c>
      <c r="AK57" s="327"/>
      <c r="AL57" s="329"/>
      <c r="AM57" s="329"/>
      <c r="AN57" s="331"/>
      <c r="AO57" s="322"/>
      <c r="AP57" s="327"/>
      <c r="AQ57" s="329"/>
      <c r="AR57" s="329"/>
      <c r="AS57" s="331"/>
      <c r="AT57" s="322"/>
      <c r="AU57" s="327"/>
      <c r="AV57" s="329"/>
      <c r="AW57" s="329"/>
      <c r="AX57" s="331"/>
      <c r="AY57" s="336"/>
    </row>
    <row r="58" spans="2:51" ht="24.95" customHeight="1">
      <c r="B58" s="176"/>
      <c r="C58" s="598"/>
      <c r="D58" s="469" t="s">
        <v>113</v>
      </c>
      <c r="E58" s="290" t="s">
        <v>114</v>
      </c>
      <c r="F58" s="449">
        <f t="shared" si="98"/>
        <v>8</v>
      </c>
      <c r="G58" s="462">
        <f t="shared" si="99"/>
        <v>0</v>
      </c>
      <c r="H58" s="462">
        <f t="shared" si="100"/>
        <v>16</v>
      </c>
      <c r="I58" s="463">
        <f t="shared" si="101"/>
        <v>0</v>
      </c>
      <c r="J58" s="477">
        <f t="shared" ref="J58" si="103">SUM(F58:I58)</f>
        <v>24</v>
      </c>
      <c r="K58" s="479">
        <f t="shared" ref="K58" si="104">P58+U58+Z58+AE58+AJ58+AO58+AT58+AY58</f>
        <v>3</v>
      </c>
      <c r="L58" s="464"/>
      <c r="M58" s="446"/>
      <c r="N58" s="446"/>
      <c r="O58" s="447"/>
      <c r="P58" s="468"/>
      <c r="Q58" s="464"/>
      <c r="R58" s="446"/>
      <c r="S58" s="446"/>
      <c r="T58" s="447"/>
      <c r="U58" s="468"/>
      <c r="V58" s="464"/>
      <c r="W58" s="446"/>
      <c r="X58" s="446"/>
      <c r="Y58" s="447"/>
      <c r="Z58" s="448"/>
      <c r="AA58" s="464"/>
      <c r="AB58" s="446"/>
      <c r="AC58" s="446"/>
      <c r="AD58" s="447"/>
      <c r="AE58" s="448"/>
      <c r="AF58" s="464">
        <v>8</v>
      </c>
      <c r="AG58" s="446"/>
      <c r="AH58" s="446">
        <v>16</v>
      </c>
      <c r="AI58" s="447"/>
      <c r="AJ58" s="448">
        <v>3</v>
      </c>
      <c r="AK58" s="464"/>
      <c r="AL58" s="446"/>
      <c r="AM58" s="446"/>
      <c r="AN58" s="447"/>
      <c r="AO58" s="448"/>
      <c r="AP58" s="464"/>
      <c r="AQ58" s="446"/>
      <c r="AR58" s="446"/>
      <c r="AS58" s="447"/>
      <c r="AT58" s="448"/>
      <c r="AU58" s="464"/>
      <c r="AV58" s="446"/>
      <c r="AW58" s="446"/>
      <c r="AX58" s="447"/>
      <c r="AY58" s="465"/>
    </row>
    <row r="59" spans="2:51" ht="24.95" customHeight="1">
      <c r="B59" s="176"/>
      <c r="C59" s="598"/>
      <c r="D59" s="470"/>
      <c r="E59" s="289" t="s">
        <v>115</v>
      </c>
      <c r="F59" s="449"/>
      <c r="G59" s="462"/>
      <c r="H59" s="462"/>
      <c r="I59" s="463"/>
      <c r="J59" s="478"/>
      <c r="K59" s="480"/>
      <c r="L59" s="464"/>
      <c r="M59" s="446"/>
      <c r="N59" s="446"/>
      <c r="O59" s="447"/>
      <c r="P59" s="468"/>
      <c r="Q59" s="464"/>
      <c r="R59" s="446"/>
      <c r="S59" s="446"/>
      <c r="T59" s="447"/>
      <c r="U59" s="468"/>
      <c r="V59" s="464"/>
      <c r="W59" s="446"/>
      <c r="X59" s="446"/>
      <c r="Y59" s="447"/>
      <c r="Z59" s="448"/>
      <c r="AA59" s="464"/>
      <c r="AB59" s="446"/>
      <c r="AC59" s="446"/>
      <c r="AD59" s="447"/>
      <c r="AE59" s="448"/>
      <c r="AF59" s="464"/>
      <c r="AG59" s="446"/>
      <c r="AH59" s="446"/>
      <c r="AI59" s="447"/>
      <c r="AJ59" s="448"/>
      <c r="AK59" s="464"/>
      <c r="AL59" s="446"/>
      <c r="AM59" s="446"/>
      <c r="AN59" s="447"/>
      <c r="AO59" s="448"/>
      <c r="AP59" s="464"/>
      <c r="AQ59" s="446"/>
      <c r="AR59" s="446"/>
      <c r="AS59" s="447"/>
      <c r="AT59" s="448"/>
      <c r="AU59" s="464"/>
      <c r="AV59" s="446"/>
      <c r="AW59" s="446"/>
      <c r="AX59" s="447"/>
      <c r="AY59" s="465"/>
    </row>
    <row r="60" spans="2:51" ht="24.95" customHeight="1">
      <c r="B60" s="176"/>
      <c r="C60" s="598"/>
      <c r="D60" s="469" t="s">
        <v>116</v>
      </c>
      <c r="E60" s="291" t="s">
        <v>117</v>
      </c>
      <c r="F60" s="449">
        <f t="shared" ref="F60" si="105">(L60+Q60+V60+AA60+AF60+AK60+AP60+AU60)</f>
        <v>8</v>
      </c>
      <c r="G60" s="462">
        <f t="shared" ref="G60" si="106">(M60+R60+W60+AB60+AG60+AL60+AQ60+AV60)</f>
        <v>0</v>
      </c>
      <c r="H60" s="462">
        <f t="shared" ref="H60" si="107">(N60+S60+X60+AC60+AH60+AM60+AR60+AW60)</f>
        <v>16</v>
      </c>
      <c r="I60" s="463">
        <f t="shared" ref="I60" si="108">(O60+T60+Y60+AD60+AI60+AN60+AS60+AX60)</f>
        <v>0</v>
      </c>
      <c r="J60" s="477">
        <f t="shared" ref="J60" si="109">SUM(F60:I60)</f>
        <v>24</v>
      </c>
      <c r="K60" s="479">
        <f t="shared" ref="K60" si="110">P60+U60+Z60+AE60+AJ60+AO60+AT60+AY60</f>
        <v>3</v>
      </c>
      <c r="L60" s="464"/>
      <c r="M60" s="446"/>
      <c r="N60" s="446"/>
      <c r="O60" s="447"/>
      <c r="P60" s="468"/>
      <c r="Q60" s="464"/>
      <c r="R60" s="446"/>
      <c r="S60" s="446"/>
      <c r="T60" s="447"/>
      <c r="U60" s="468"/>
      <c r="V60" s="464"/>
      <c r="W60" s="446"/>
      <c r="X60" s="446"/>
      <c r="Y60" s="447"/>
      <c r="Z60" s="448"/>
      <c r="AA60" s="464"/>
      <c r="AB60" s="446"/>
      <c r="AC60" s="446"/>
      <c r="AD60" s="447"/>
      <c r="AE60" s="448"/>
      <c r="AF60" s="464"/>
      <c r="AG60" s="446"/>
      <c r="AH60" s="446"/>
      <c r="AI60" s="447"/>
      <c r="AJ60" s="448"/>
      <c r="AK60" s="464"/>
      <c r="AL60" s="446"/>
      <c r="AM60" s="446"/>
      <c r="AN60" s="447"/>
      <c r="AO60" s="448"/>
      <c r="AP60" s="464">
        <v>8</v>
      </c>
      <c r="AQ60" s="446"/>
      <c r="AR60" s="446">
        <v>16</v>
      </c>
      <c r="AS60" s="447"/>
      <c r="AT60" s="448">
        <v>3</v>
      </c>
      <c r="AU60" s="464"/>
      <c r="AV60" s="446"/>
      <c r="AW60" s="446"/>
      <c r="AX60" s="447"/>
      <c r="AY60" s="465"/>
    </row>
    <row r="61" spans="2:51" ht="24.95" customHeight="1">
      <c r="B61" s="176"/>
      <c r="C61" s="599"/>
      <c r="D61" s="470"/>
      <c r="E61" s="291" t="s">
        <v>85</v>
      </c>
      <c r="F61" s="449"/>
      <c r="G61" s="462"/>
      <c r="H61" s="462"/>
      <c r="I61" s="463"/>
      <c r="J61" s="478"/>
      <c r="K61" s="480"/>
      <c r="L61" s="464"/>
      <c r="M61" s="446"/>
      <c r="N61" s="446"/>
      <c r="O61" s="447"/>
      <c r="P61" s="468"/>
      <c r="Q61" s="464"/>
      <c r="R61" s="446"/>
      <c r="S61" s="446"/>
      <c r="T61" s="447"/>
      <c r="U61" s="468"/>
      <c r="V61" s="464"/>
      <c r="W61" s="446"/>
      <c r="X61" s="446"/>
      <c r="Y61" s="447"/>
      <c r="Z61" s="448"/>
      <c r="AA61" s="464"/>
      <c r="AB61" s="446"/>
      <c r="AC61" s="446"/>
      <c r="AD61" s="447"/>
      <c r="AE61" s="448"/>
      <c r="AF61" s="464"/>
      <c r="AG61" s="446"/>
      <c r="AH61" s="446"/>
      <c r="AI61" s="447"/>
      <c r="AJ61" s="448"/>
      <c r="AK61" s="464"/>
      <c r="AL61" s="446"/>
      <c r="AM61" s="446"/>
      <c r="AN61" s="447"/>
      <c r="AO61" s="448"/>
      <c r="AP61" s="464"/>
      <c r="AQ61" s="446"/>
      <c r="AR61" s="446"/>
      <c r="AS61" s="447"/>
      <c r="AT61" s="448"/>
      <c r="AU61" s="464"/>
      <c r="AV61" s="446"/>
      <c r="AW61" s="446"/>
      <c r="AX61" s="447"/>
      <c r="AY61" s="465"/>
    </row>
    <row r="62" spans="2:51" ht="24.95" customHeight="1">
      <c r="B62" s="176"/>
      <c r="C62" s="586" t="s">
        <v>108</v>
      </c>
      <c r="D62" s="602" t="s">
        <v>142</v>
      </c>
      <c r="E62" s="288" t="s">
        <v>144</v>
      </c>
      <c r="F62" s="410">
        <f t="shared" ref="F62:F63" si="111">(L62+Q62+V62+AA62+AF62+AK62+AP62+AU62)</f>
        <v>8</v>
      </c>
      <c r="G62" s="411">
        <f t="shared" ref="G62:G63" si="112">(M62+R62+W62+AB62+AG62+AL62+AQ62+AV62)</f>
        <v>0</v>
      </c>
      <c r="H62" s="411">
        <f t="shared" ref="H62:H63" si="113">(N62+S62+X62+AC62+AH62+AM62+AR62+AW62)</f>
        <v>16</v>
      </c>
      <c r="I62" s="412">
        <f t="shared" ref="I62:I63" si="114">(O62+T62+Y62+AD62+AI62+AN62+AS62+AX62)</f>
        <v>0</v>
      </c>
      <c r="J62" s="413">
        <f t="shared" ref="J62:J63" si="115">SUM(F62:I62)</f>
        <v>24</v>
      </c>
      <c r="K62" s="282">
        <f t="shared" ref="K62:K63" si="116">P62+U62+Z62+AE62+AJ62+AO62+AT62+AY62</f>
        <v>4</v>
      </c>
      <c r="L62" s="392"/>
      <c r="M62" s="395"/>
      <c r="N62" s="395"/>
      <c r="O62" s="398"/>
      <c r="P62" s="397"/>
      <c r="Q62" s="392"/>
      <c r="R62" s="395"/>
      <c r="S62" s="395"/>
      <c r="T62" s="398"/>
      <c r="U62" s="397"/>
      <c r="V62" s="392"/>
      <c r="W62" s="395"/>
      <c r="X62" s="395"/>
      <c r="Y62" s="398"/>
      <c r="Z62" s="393"/>
      <c r="AA62" s="392"/>
      <c r="AB62" s="395"/>
      <c r="AC62" s="395"/>
      <c r="AD62" s="398"/>
      <c r="AE62" s="393"/>
      <c r="AF62" s="392">
        <v>8</v>
      </c>
      <c r="AG62" s="395"/>
      <c r="AH62" s="395">
        <v>16</v>
      </c>
      <c r="AI62" s="398"/>
      <c r="AJ62" s="393">
        <v>4</v>
      </c>
      <c r="AK62" s="392"/>
      <c r="AL62" s="395"/>
      <c r="AM62" s="395"/>
      <c r="AN62" s="398"/>
      <c r="AO62" s="393"/>
      <c r="AP62" s="392"/>
      <c r="AQ62" s="395"/>
      <c r="AR62" s="395"/>
      <c r="AS62" s="398"/>
      <c r="AT62" s="393"/>
      <c r="AU62" s="392"/>
      <c r="AV62" s="395"/>
      <c r="AW62" s="395"/>
      <c r="AX62" s="398"/>
      <c r="AY62" s="401"/>
    </row>
    <row r="63" spans="2:51" ht="24.95" customHeight="1">
      <c r="B63" s="176"/>
      <c r="C63" s="587"/>
      <c r="D63" s="603"/>
      <c r="E63" s="288" t="s">
        <v>145</v>
      </c>
      <c r="F63" s="410">
        <f t="shared" si="111"/>
        <v>8</v>
      </c>
      <c r="G63" s="411">
        <f t="shared" si="112"/>
        <v>0</v>
      </c>
      <c r="H63" s="411">
        <f t="shared" si="113"/>
        <v>16</v>
      </c>
      <c r="I63" s="412">
        <f t="shared" si="114"/>
        <v>0</v>
      </c>
      <c r="J63" s="413">
        <f t="shared" si="115"/>
        <v>24</v>
      </c>
      <c r="K63" s="282">
        <f t="shared" si="116"/>
        <v>3.5</v>
      </c>
      <c r="L63" s="392"/>
      <c r="M63" s="395"/>
      <c r="N63" s="395"/>
      <c r="O63" s="398"/>
      <c r="P63" s="397"/>
      <c r="Q63" s="392"/>
      <c r="R63" s="395"/>
      <c r="S63" s="395"/>
      <c r="T63" s="398"/>
      <c r="U63" s="397"/>
      <c r="V63" s="392"/>
      <c r="W63" s="395"/>
      <c r="X63" s="395"/>
      <c r="Y63" s="398"/>
      <c r="Z63" s="393"/>
      <c r="AA63" s="392"/>
      <c r="AB63" s="395"/>
      <c r="AC63" s="395"/>
      <c r="AD63" s="398"/>
      <c r="AE63" s="393"/>
      <c r="AF63" s="392"/>
      <c r="AG63" s="395"/>
      <c r="AH63" s="395"/>
      <c r="AI63" s="398"/>
      <c r="AJ63" s="393"/>
      <c r="AK63" s="392">
        <v>8</v>
      </c>
      <c r="AL63" s="395"/>
      <c r="AM63" s="395">
        <v>16</v>
      </c>
      <c r="AN63" s="398"/>
      <c r="AO63" s="393">
        <v>3.5</v>
      </c>
      <c r="AP63" s="392"/>
      <c r="AQ63" s="395"/>
      <c r="AR63" s="395"/>
      <c r="AS63" s="398"/>
      <c r="AT63" s="393"/>
      <c r="AU63" s="392"/>
      <c r="AV63" s="395"/>
      <c r="AW63" s="395"/>
      <c r="AX63" s="398"/>
      <c r="AY63" s="401"/>
    </row>
    <row r="64" spans="2:51" ht="24.95" customHeight="1">
      <c r="C64" s="587"/>
      <c r="D64" s="604" t="s">
        <v>143</v>
      </c>
      <c r="E64" s="288" t="s">
        <v>93</v>
      </c>
      <c r="F64" s="410">
        <f t="shared" ref="F64" si="117">(L64+Q64+V64+AA64+AF64+AK64+AP64+AU64)</f>
        <v>0</v>
      </c>
      <c r="G64" s="411">
        <f t="shared" ref="G64" si="118">(M64+R64+W64+AB64+AG64+AL64+AQ64+AV64)</f>
        <v>0</v>
      </c>
      <c r="H64" s="411">
        <f t="shared" ref="H64" si="119">(N64+S64+X64+AC64+AH64+AM64+AR64+AW64)</f>
        <v>0</v>
      </c>
      <c r="I64" s="412">
        <f t="shared" ref="I64" si="120">(O64+T64+Y64+AD64+AI64+AN64+AS64+AX64)</f>
        <v>0</v>
      </c>
      <c r="J64" s="413">
        <f t="shared" ref="J64" si="121">SUM(F64:I64)</f>
        <v>0</v>
      </c>
      <c r="K64" s="282">
        <f t="shared" ref="K64" si="122">P64+U64+Z64+AE64+AJ64+AO64+AT64+AY64</f>
        <v>0</v>
      </c>
      <c r="L64" s="223"/>
      <c r="M64" s="281"/>
      <c r="N64" s="281"/>
      <c r="O64" s="307"/>
      <c r="P64" s="414"/>
      <c r="Q64" s="223"/>
      <c r="R64" s="281"/>
      <c r="S64" s="281"/>
      <c r="T64" s="307"/>
      <c r="U64" s="414"/>
      <c r="V64" s="223"/>
      <c r="W64" s="281"/>
      <c r="X64" s="281"/>
      <c r="Y64" s="307"/>
      <c r="Z64" s="282"/>
      <c r="AA64" s="223"/>
      <c r="AB64" s="281"/>
      <c r="AC64" s="281"/>
      <c r="AD64" s="307"/>
      <c r="AE64" s="282"/>
      <c r="AF64" s="223"/>
      <c r="AG64" s="281"/>
      <c r="AH64" s="281"/>
      <c r="AI64" s="307"/>
      <c r="AJ64" s="282"/>
      <c r="AK64" s="223"/>
      <c r="AL64" s="281"/>
      <c r="AM64" s="281"/>
      <c r="AN64" s="307"/>
      <c r="AO64" s="282"/>
      <c r="AP64" s="223"/>
      <c r="AQ64" s="281"/>
      <c r="AR64" s="281"/>
      <c r="AS64" s="307"/>
      <c r="AT64" s="282"/>
      <c r="AU64" s="223"/>
      <c r="AV64" s="281"/>
      <c r="AW64" s="281"/>
      <c r="AX64" s="307"/>
      <c r="AY64" s="282"/>
    </row>
    <row r="65" spans="1:51" ht="24.95" customHeight="1">
      <c r="B65" s="176"/>
      <c r="C65" s="588"/>
      <c r="D65" s="605"/>
      <c r="E65" s="288" t="s">
        <v>146</v>
      </c>
      <c r="F65" s="410">
        <f t="shared" ref="F65:F68" si="123">(L65+Q65+V65+AA65+AF65+AK65+AP65+AU65)</f>
        <v>0</v>
      </c>
      <c r="G65" s="411">
        <f t="shared" ref="G65:G68" si="124">(M65+R65+W65+AB65+AG65+AL65+AQ65+AV65)</f>
        <v>0</v>
      </c>
      <c r="H65" s="411">
        <f t="shared" ref="H65:H68" si="125">(N65+S65+X65+AC65+AH65+AM65+AR65+AW65)</f>
        <v>0</v>
      </c>
      <c r="I65" s="412">
        <f t="shared" ref="I65:I68" si="126">(O65+T65+Y65+AD65+AI65+AN65+AS65+AX65)</f>
        <v>0</v>
      </c>
      <c r="J65" s="413">
        <f t="shared" ref="J65:J68" si="127">SUM(F65:I65)</f>
        <v>0</v>
      </c>
      <c r="K65" s="282">
        <f t="shared" ref="K65:K68" si="128">P65+U65+Z65+AE65+AJ65+AO65+AT65+AY65</f>
        <v>0</v>
      </c>
      <c r="L65" s="223"/>
      <c r="M65" s="281"/>
      <c r="N65" s="281"/>
      <c r="O65" s="307"/>
      <c r="P65" s="414"/>
      <c r="Q65" s="223"/>
      <c r="R65" s="281"/>
      <c r="S65" s="281"/>
      <c r="T65" s="307"/>
      <c r="U65" s="414"/>
      <c r="V65" s="223"/>
      <c r="W65" s="281"/>
      <c r="X65" s="281"/>
      <c r="Y65" s="307"/>
      <c r="Z65" s="282"/>
      <c r="AA65" s="223"/>
      <c r="AB65" s="281"/>
      <c r="AC65" s="281"/>
      <c r="AD65" s="307"/>
      <c r="AE65" s="282"/>
      <c r="AF65" s="223"/>
      <c r="AG65" s="281"/>
      <c r="AH65" s="281"/>
      <c r="AI65" s="307"/>
      <c r="AJ65" s="282"/>
      <c r="AK65" s="223"/>
      <c r="AL65" s="281"/>
      <c r="AM65" s="281"/>
      <c r="AN65" s="307"/>
      <c r="AO65" s="282"/>
      <c r="AP65" s="223"/>
      <c r="AQ65" s="281"/>
      <c r="AR65" s="281"/>
      <c r="AS65" s="307"/>
      <c r="AT65" s="282"/>
      <c r="AU65" s="223"/>
      <c r="AV65" s="281"/>
      <c r="AW65" s="281"/>
      <c r="AX65" s="307"/>
      <c r="AY65" s="282"/>
    </row>
    <row r="66" spans="1:51" ht="24.95" customHeight="1" thickBot="1">
      <c r="B66" s="176"/>
      <c r="C66" s="586" t="s">
        <v>136</v>
      </c>
      <c r="D66" s="606" t="s">
        <v>147</v>
      </c>
      <c r="E66" s="409" t="s">
        <v>149</v>
      </c>
      <c r="F66" s="410">
        <f t="shared" si="123"/>
        <v>8</v>
      </c>
      <c r="G66" s="411">
        <f t="shared" si="124"/>
        <v>0</v>
      </c>
      <c r="H66" s="411">
        <f t="shared" si="125"/>
        <v>16</v>
      </c>
      <c r="I66" s="412">
        <f t="shared" si="126"/>
        <v>0</v>
      </c>
      <c r="J66" s="413">
        <f t="shared" si="127"/>
        <v>24</v>
      </c>
      <c r="K66" s="282">
        <f t="shared" si="128"/>
        <v>4</v>
      </c>
      <c r="L66" s="392"/>
      <c r="M66" s="395"/>
      <c r="N66" s="395"/>
      <c r="O66" s="398"/>
      <c r="P66" s="397"/>
      <c r="Q66" s="392"/>
      <c r="R66" s="395"/>
      <c r="S66" s="395"/>
      <c r="T66" s="398"/>
      <c r="U66" s="397"/>
      <c r="V66" s="392"/>
      <c r="W66" s="395"/>
      <c r="X66" s="395"/>
      <c r="Y66" s="398"/>
      <c r="Z66" s="393"/>
      <c r="AA66" s="392"/>
      <c r="AB66" s="395"/>
      <c r="AC66" s="395"/>
      <c r="AD66" s="398"/>
      <c r="AE66" s="393"/>
      <c r="AF66" s="392">
        <v>8</v>
      </c>
      <c r="AG66" s="395"/>
      <c r="AH66" s="395">
        <v>16</v>
      </c>
      <c r="AI66" s="398"/>
      <c r="AJ66" s="393">
        <v>4</v>
      </c>
      <c r="AK66" s="392"/>
      <c r="AL66" s="395"/>
      <c r="AM66" s="395"/>
      <c r="AN66" s="398"/>
      <c r="AO66" s="393"/>
      <c r="AP66" s="392"/>
      <c r="AQ66" s="395"/>
      <c r="AR66" s="395"/>
      <c r="AS66" s="398"/>
      <c r="AT66" s="393"/>
      <c r="AU66" s="392"/>
      <c r="AV66" s="395"/>
      <c r="AW66" s="395"/>
      <c r="AX66" s="398"/>
      <c r="AY66" s="401"/>
    </row>
    <row r="67" spans="1:51" ht="24.95" customHeight="1" thickTop="1" thickBot="1">
      <c r="B67" s="176"/>
      <c r="C67" s="587"/>
      <c r="D67" s="470"/>
      <c r="E67" s="409" t="s">
        <v>109</v>
      </c>
      <c r="F67" s="410">
        <f t="shared" si="123"/>
        <v>8</v>
      </c>
      <c r="G67" s="411">
        <f t="shared" si="124"/>
        <v>0</v>
      </c>
      <c r="H67" s="411">
        <f t="shared" si="125"/>
        <v>16</v>
      </c>
      <c r="I67" s="412">
        <f t="shared" si="126"/>
        <v>0</v>
      </c>
      <c r="J67" s="413">
        <f t="shared" si="127"/>
        <v>24</v>
      </c>
      <c r="K67" s="282">
        <f t="shared" si="128"/>
        <v>3.5</v>
      </c>
      <c r="L67" s="392"/>
      <c r="M67" s="395"/>
      <c r="N67" s="395"/>
      <c r="O67" s="398"/>
      <c r="P67" s="397"/>
      <c r="Q67" s="392"/>
      <c r="R67" s="395"/>
      <c r="S67" s="395"/>
      <c r="T67" s="398"/>
      <c r="U67" s="397"/>
      <c r="V67" s="392"/>
      <c r="W67" s="395"/>
      <c r="X67" s="395"/>
      <c r="Y67" s="398"/>
      <c r="Z67" s="393"/>
      <c r="AA67" s="392"/>
      <c r="AB67" s="395"/>
      <c r="AC67" s="395"/>
      <c r="AD67" s="398"/>
      <c r="AE67" s="393"/>
      <c r="AF67" s="392"/>
      <c r="AG67" s="395"/>
      <c r="AH67" s="395"/>
      <c r="AI67" s="398"/>
      <c r="AJ67" s="393"/>
      <c r="AK67" s="392"/>
      <c r="AL67" s="395"/>
      <c r="AM67" s="395"/>
      <c r="AN67" s="398"/>
      <c r="AO67" s="393"/>
      <c r="AP67" s="261">
        <v>8</v>
      </c>
      <c r="AQ67" s="395"/>
      <c r="AR67" s="395">
        <v>16</v>
      </c>
      <c r="AS67" s="398"/>
      <c r="AT67" s="393">
        <v>3.5</v>
      </c>
      <c r="AU67" s="392"/>
      <c r="AV67" s="395"/>
      <c r="AW67" s="395"/>
      <c r="AX67" s="398"/>
      <c r="AY67" s="401"/>
    </row>
    <row r="68" spans="1:51" ht="24.95" customHeight="1" thickTop="1">
      <c r="B68" s="176"/>
      <c r="C68" s="587"/>
      <c r="D68" s="606" t="s">
        <v>148</v>
      </c>
      <c r="E68" s="409" t="s">
        <v>135</v>
      </c>
      <c r="F68" s="410">
        <f t="shared" si="123"/>
        <v>0</v>
      </c>
      <c r="G68" s="411">
        <f t="shared" si="124"/>
        <v>0</v>
      </c>
      <c r="H68" s="411">
        <f t="shared" si="125"/>
        <v>0</v>
      </c>
      <c r="I68" s="412">
        <f t="shared" si="126"/>
        <v>0</v>
      </c>
      <c r="J68" s="413">
        <f t="shared" si="127"/>
        <v>0</v>
      </c>
      <c r="K68" s="282">
        <f t="shared" si="128"/>
        <v>0</v>
      </c>
      <c r="L68" s="223"/>
      <c r="M68" s="281"/>
      <c r="N68" s="281"/>
      <c r="O68" s="307"/>
      <c r="P68" s="414"/>
      <c r="Q68" s="223"/>
      <c r="R68" s="281"/>
      <c r="S68" s="281"/>
      <c r="T68" s="307"/>
      <c r="U68" s="414"/>
      <c r="V68" s="223"/>
      <c r="W68" s="281"/>
      <c r="X68" s="281"/>
      <c r="Y68" s="307"/>
      <c r="Z68" s="282"/>
      <c r="AA68" s="223"/>
      <c r="AB68" s="281"/>
      <c r="AC68" s="281"/>
      <c r="AD68" s="307"/>
      <c r="AE68" s="282"/>
      <c r="AF68" s="223"/>
      <c r="AG68" s="281"/>
      <c r="AH68" s="281"/>
      <c r="AI68" s="307"/>
      <c r="AJ68" s="282"/>
      <c r="AK68" s="223"/>
      <c r="AL68" s="281"/>
      <c r="AM68" s="281"/>
      <c r="AN68" s="307"/>
      <c r="AO68" s="282"/>
      <c r="AP68" s="223"/>
      <c r="AQ68" s="281"/>
      <c r="AR68" s="281"/>
      <c r="AS68" s="307"/>
      <c r="AT68" s="282"/>
      <c r="AU68" s="223"/>
      <c r="AV68" s="281"/>
      <c r="AW68" s="281"/>
      <c r="AX68" s="307"/>
      <c r="AY68" s="282"/>
    </row>
    <row r="69" spans="1:51" ht="24.95" customHeight="1">
      <c r="B69" s="176"/>
      <c r="C69" s="588"/>
      <c r="D69" s="470"/>
      <c r="E69" s="415" t="s">
        <v>150</v>
      </c>
      <c r="F69" s="410">
        <f t="shared" ref="F69" si="129">(L69+Q69+V69+AA69+AF69+AK69+AP69+AU69)</f>
        <v>0</v>
      </c>
      <c r="G69" s="411">
        <f t="shared" ref="G69" si="130">(M69+R69+W69+AB69+AG69+AL69+AQ69+AV69)</f>
        <v>0</v>
      </c>
      <c r="H69" s="411">
        <f t="shared" ref="H69" si="131">(N69+S69+X69+AC69+AH69+AM69+AR69+AW69)</f>
        <v>0</v>
      </c>
      <c r="I69" s="412">
        <f t="shared" ref="I69" si="132">(O69+T69+Y69+AD69+AI69+AN69+AS69+AX69)</f>
        <v>0</v>
      </c>
      <c r="J69" s="413">
        <f t="shared" ref="J69" si="133">SUM(F69:I69)</f>
        <v>0</v>
      </c>
      <c r="K69" s="282">
        <f t="shared" ref="K69" si="134">P69+U69+Z69+AE69+AJ69+AO69+AT69+AY69</f>
        <v>0</v>
      </c>
      <c r="L69" s="223"/>
      <c r="M69" s="281"/>
      <c r="N69" s="281"/>
      <c r="O69" s="307"/>
      <c r="P69" s="414"/>
      <c r="Q69" s="223"/>
      <c r="R69" s="281"/>
      <c r="S69" s="281"/>
      <c r="T69" s="307"/>
      <c r="U69" s="414"/>
      <c r="V69" s="223"/>
      <c r="W69" s="281"/>
      <c r="X69" s="281"/>
      <c r="Y69" s="307"/>
      <c r="Z69" s="282"/>
      <c r="AA69" s="223"/>
      <c r="AB69" s="281"/>
      <c r="AC69" s="281"/>
      <c r="AD69" s="307"/>
      <c r="AE69" s="282"/>
      <c r="AF69" s="223"/>
      <c r="AG69" s="281"/>
      <c r="AH69" s="281"/>
      <c r="AI69" s="307"/>
      <c r="AJ69" s="282"/>
      <c r="AK69" s="223"/>
      <c r="AL69" s="281"/>
      <c r="AM69" s="281"/>
      <c r="AN69" s="307"/>
      <c r="AO69" s="282"/>
      <c r="AP69" s="223"/>
      <c r="AQ69" s="281"/>
      <c r="AR69" s="281"/>
      <c r="AS69" s="307"/>
      <c r="AT69" s="282"/>
      <c r="AU69" s="223"/>
      <c r="AV69" s="281"/>
      <c r="AW69" s="281"/>
      <c r="AX69" s="307"/>
      <c r="AY69" s="282"/>
    </row>
    <row r="70" spans="1:51" ht="24.95" customHeight="1">
      <c r="B70" s="176"/>
      <c r="C70" s="586" t="s">
        <v>112</v>
      </c>
      <c r="D70" s="607" t="s">
        <v>110</v>
      </c>
      <c r="E70" s="289" t="s">
        <v>86</v>
      </c>
      <c r="F70" s="385">
        <f t="shared" ref="F70" si="135">(L70+Q70+V70+AA70+AF70+AK70+AP70+AU70)</f>
        <v>16</v>
      </c>
      <c r="G70" s="384">
        <f t="shared" ref="G70" si="136">(M70+R70+W70+AB70+AG70+AL70+AQ70+AV70)</f>
        <v>0</v>
      </c>
      <c r="H70" s="384">
        <f t="shared" ref="H70" si="137">(N70+S70+X70+AC70+AH70+AM70+AR70+AW70)</f>
        <v>0</v>
      </c>
      <c r="I70" s="390">
        <f t="shared" ref="I70" si="138">(O70+T70+Y70+AD70+AI70+AN70+AS70+AX70)</f>
        <v>0</v>
      </c>
      <c r="J70" s="190">
        <f t="shared" ref="J70:J73" si="139">SUM(F70:I70)</f>
        <v>16</v>
      </c>
      <c r="K70" s="208">
        <f t="shared" ref="K70:K73" si="140">P70+U70+Z70+AE70+AJ70+AO70+AT70+AY70</f>
        <v>2.5</v>
      </c>
      <c r="L70" s="223"/>
      <c r="M70" s="281"/>
      <c r="N70" s="281"/>
      <c r="O70" s="307"/>
      <c r="P70" s="302"/>
      <c r="Q70" s="223"/>
      <c r="R70" s="281"/>
      <c r="S70" s="281"/>
      <c r="T70" s="307"/>
      <c r="U70" s="302"/>
      <c r="V70" s="223"/>
      <c r="W70" s="281"/>
      <c r="X70" s="281"/>
      <c r="Y70" s="307"/>
      <c r="Z70" s="305"/>
      <c r="AA70" s="223"/>
      <c r="AB70" s="281"/>
      <c r="AC70" s="281"/>
      <c r="AD70" s="307"/>
      <c r="AE70" s="305"/>
      <c r="AF70" s="223"/>
      <c r="AG70" s="281"/>
      <c r="AH70" s="281"/>
      <c r="AI70" s="307"/>
      <c r="AJ70" s="305"/>
      <c r="AK70" s="223"/>
      <c r="AL70" s="281"/>
      <c r="AM70" s="281"/>
      <c r="AN70" s="307"/>
      <c r="AO70" s="305"/>
      <c r="AP70" s="223"/>
      <c r="AQ70" s="281"/>
      <c r="AR70" s="281"/>
      <c r="AS70" s="307"/>
      <c r="AT70" s="305"/>
      <c r="AU70" s="223">
        <v>16</v>
      </c>
      <c r="AV70" s="281"/>
      <c r="AW70" s="281"/>
      <c r="AX70" s="307"/>
      <c r="AY70" s="282">
        <v>2.5</v>
      </c>
    </row>
    <row r="71" spans="1:51" ht="24.95" customHeight="1">
      <c r="B71" s="176"/>
      <c r="C71" s="587"/>
      <c r="D71" s="608"/>
      <c r="E71" s="291" t="s">
        <v>87</v>
      </c>
      <c r="F71" s="385">
        <f t="shared" ref="F71:F73" si="141">(L71+Q71+V71+AA71+AF71+AK71+AP71+AU71)</f>
        <v>16</v>
      </c>
      <c r="G71" s="384">
        <f t="shared" ref="G71:G73" si="142">(M71+R71+W71+AB71+AG71+AL71+AQ71+AV71)</f>
        <v>0</v>
      </c>
      <c r="H71" s="384">
        <f t="shared" ref="H71:H73" si="143">(N71+S71+X71+AC71+AH71+AM71+AR71+AW71)</f>
        <v>0</v>
      </c>
      <c r="I71" s="390">
        <f t="shared" ref="I71:I73" si="144">(O71+T71+Y71+AD71+AI71+AN71+AS71+AX71)</f>
        <v>0</v>
      </c>
      <c r="J71" s="279">
        <f t="shared" si="139"/>
        <v>16</v>
      </c>
      <c r="K71" s="301">
        <f t="shared" si="140"/>
        <v>2.5</v>
      </c>
      <c r="L71" s="223"/>
      <c r="M71" s="281"/>
      <c r="N71" s="281"/>
      <c r="O71" s="307"/>
      <c r="P71" s="302"/>
      <c r="Q71" s="223"/>
      <c r="R71" s="281"/>
      <c r="S71" s="281"/>
      <c r="T71" s="307"/>
      <c r="U71" s="302"/>
      <c r="V71" s="223"/>
      <c r="W71" s="281"/>
      <c r="X71" s="281"/>
      <c r="Y71" s="307"/>
      <c r="Z71" s="305"/>
      <c r="AA71" s="223"/>
      <c r="AB71" s="281"/>
      <c r="AC71" s="281"/>
      <c r="AD71" s="307"/>
      <c r="AE71" s="305"/>
      <c r="AF71" s="223"/>
      <c r="AG71" s="281"/>
      <c r="AH71" s="281"/>
      <c r="AI71" s="307"/>
      <c r="AJ71" s="305"/>
      <c r="AK71" s="223"/>
      <c r="AL71" s="281"/>
      <c r="AM71" s="281"/>
      <c r="AN71" s="307"/>
      <c r="AO71" s="305"/>
      <c r="AP71" s="223"/>
      <c r="AQ71" s="281"/>
      <c r="AR71" s="281"/>
      <c r="AS71" s="307"/>
      <c r="AT71" s="305"/>
      <c r="AU71" s="223">
        <v>16</v>
      </c>
      <c r="AV71" s="281"/>
      <c r="AW71" s="281"/>
      <c r="AX71" s="307"/>
      <c r="AY71" s="282">
        <v>2.5</v>
      </c>
    </row>
    <row r="72" spans="1:51" ht="24.95" customHeight="1">
      <c r="B72" s="176"/>
      <c r="C72" s="587"/>
      <c r="D72" s="607" t="s">
        <v>111</v>
      </c>
      <c r="E72" s="291" t="s">
        <v>88</v>
      </c>
      <c r="F72" s="385">
        <f t="shared" si="141"/>
        <v>0</v>
      </c>
      <c r="G72" s="384">
        <f t="shared" si="142"/>
        <v>0</v>
      </c>
      <c r="H72" s="384">
        <f t="shared" si="143"/>
        <v>0</v>
      </c>
      <c r="I72" s="390">
        <f t="shared" si="144"/>
        <v>0</v>
      </c>
      <c r="J72" s="190">
        <f t="shared" si="139"/>
        <v>0</v>
      </c>
      <c r="K72" s="208">
        <f t="shared" si="140"/>
        <v>0</v>
      </c>
      <c r="L72" s="223"/>
      <c r="M72" s="281"/>
      <c r="N72" s="281"/>
      <c r="O72" s="307"/>
      <c r="P72" s="302"/>
      <c r="Q72" s="223"/>
      <c r="R72" s="281"/>
      <c r="S72" s="281"/>
      <c r="T72" s="307"/>
      <c r="U72" s="302"/>
      <c r="V72" s="223"/>
      <c r="W72" s="281"/>
      <c r="X72" s="281"/>
      <c r="Y72" s="307"/>
      <c r="Z72" s="305"/>
      <c r="AA72" s="223"/>
      <c r="AB72" s="281"/>
      <c r="AC72" s="281"/>
      <c r="AD72" s="307"/>
      <c r="AE72" s="305"/>
      <c r="AF72" s="223"/>
      <c r="AG72" s="281"/>
      <c r="AH72" s="281"/>
      <c r="AI72" s="307"/>
      <c r="AJ72" s="305"/>
      <c r="AK72" s="223"/>
      <c r="AL72" s="281"/>
      <c r="AM72" s="281"/>
      <c r="AN72" s="307"/>
      <c r="AO72" s="305"/>
      <c r="AP72" s="223"/>
      <c r="AQ72" s="281"/>
      <c r="AR72" s="281"/>
      <c r="AS72" s="307"/>
      <c r="AT72" s="305"/>
      <c r="AU72" s="223"/>
      <c r="AV72" s="281"/>
      <c r="AW72" s="281"/>
      <c r="AX72" s="307"/>
      <c r="AY72" s="282"/>
    </row>
    <row r="73" spans="1:51" ht="24.95" customHeight="1">
      <c r="B73" s="176"/>
      <c r="C73" s="588"/>
      <c r="D73" s="608"/>
      <c r="E73" s="291" t="s">
        <v>89</v>
      </c>
      <c r="F73" s="385">
        <f t="shared" si="141"/>
        <v>0</v>
      </c>
      <c r="G73" s="384">
        <f t="shared" si="142"/>
        <v>0</v>
      </c>
      <c r="H73" s="384">
        <f t="shared" si="143"/>
        <v>0</v>
      </c>
      <c r="I73" s="390">
        <f t="shared" si="144"/>
        <v>0</v>
      </c>
      <c r="J73" s="279">
        <f t="shared" si="139"/>
        <v>0</v>
      </c>
      <c r="K73" s="301">
        <f t="shared" si="140"/>
        <v>0</v>
      </c>
      <c r="L73" s="308"/>
      <c r="M73" s="309"/>
      <c r="N73" s="309"/>
      <c r="O73" s="310"/>
      <c r="P73" s="303"/>
      <c r="Q73" s="308"/>
      <c r="R73" s="309"/>
      <c r="S73" s="309"/>
      <c r="T73" s="310"/>
      <c r="U73" s="303"/>
      <c r="V73" s="308"/>
      <c r="W73" s="309"/>
      <c r="X73" s="309"/>
      <c r="Y73" s="310"/>
      <c r="Z73" s="306"/>
      <c r="AA73" s="308"/>
      <c r="AB73" s="309"/>
      <c r="AC73" s="309"/>
      <c r="AD73" s="310"/>
      <c r="AE73" s="306"/>
      <c r="AF73" s="308"/>
      <c r="AG73" s="309"/>
      <c r="AH73" s="309"/>
      <c r="AI73" s="310"/>
      <c r="AJ73" s="306"/>
      <c r="AK73" s="308"/>
      <c r="AL73" s="309"/>
      <c r="AM73" s="309"/>
      <c r="AN73" s="310"/>
      <c r="AO73" s="305"/>
      <c r="AP73" s="308"/>
      <c r="AQ73" s="309"/>
      <c r="AR73" s="309"/>
      <c r="AS73" s="310"/>
      <c r="AT73" s="306"/>
      <c r="AU73" s="308"/>
      <c r="AV73" s="309"/>
      <c r="AW73" s="309"/>
      <c r="AX73" s="310"/>
      <c r="AY73" s="282"/>
    </row>
    <row r="74" spans="1:51" ht="30.75" customHeight="1">
      <c r="A74" s="30">
        <v>2</v>
      </c>
      <c r="C74" s="450" t="s">
        <v>137</v>
      </c>
      <c r="D74" s="451"/>
      <c r="E74" s="452"/>
      <c r="F74" s="140">
        <f>(L74+Q74+V74+AA74+AF74+AK74+AP74+AU74)</f>
        <v>80</v>
      </c>
      <c r="G74" s="141">
        <f>(M74+R74+W74+AB74+AG74+AL74+AQ74+AV74)</f>
        <v>0</v>
      </c>
      <c r="H74" s="141">
        <f>(N74+S74+X74+AC74+AH74+AM74+AR74+AW74)</f>
        <v>64</v>
      </c>
      <c r="I74" s="142">
        <f>(O74+T74+Y74+AD74+AI74+AN74+AS74+AX74)</f>
        <v>32</v>
      </c>
      <c r="J74" s="140">
        <f>SUM(F74:I74)</f>
        <v>176</v>
      </c>
      <c r="K74" s="132">
        <f>P74+U74+Z74+AE74+AJ74+AO74+AT74+AY74</f>
        <v>27</v>
      </c>
      <c r="L74" s="140"/>
      <c r="M74" s="141"/>
      <c r="N74" s="141"/>
      <c r="O74" s="142"/>
      <c r="P74" s="143"/>
      <c r="Q74" s="140"/>
      <c r="R74" s="141"/>
      <c r="S74" s="141"/>
      <c r="T74" s="142"/>
      <c r="U74" s="143"/>
      <c r="V74" s="140"/>
      <c r="W74" s="141"/>
      <c r="X74" s="141"/>
      <c r="Y74" s="142"/>
      <c r="Z74" s="143"/>
      <c r="AA74" s="140"/>
      <c r="AB74" s="141"/>
      <c r="AC74" s="141"/>
      <c r="AD74" s="142"/>
      <c r="AE74" s="143"/>
      <c r="AF74" s="140"/>
      <c r="AG74" s="141"/>
      <c r="AH74" s="141"/>
      <c r="AI74" s="142"/>
      <c r="AJ74" s="143"/>
      <c r="AK74" s="140">
        <f>Specjalność!AJ21</f>
        <v>48</v>
      </c>
      <c r="AL74" s="141">
        <f>Specjalność!AK21</f>
        <v>0</v>
      </c>
      <c r="AM74" s="141">
        <f>Specjalność!AL21</f>
        <v>16</v>
      </c>
      <c r="AN74" s="142">
        <f>Specjalność!AM21</f>
        <v>0</v>
      </c>
      <c r="AO74" s="140">
        <f>Specjalność!AN21</f>
        <v>12</v>
      </c>
      <c r="AP74" s="140">
        <f>Specjalność!AO21</f>
        <v>32</v>
      </c>
      <c r="AQ74" s="141">
        <f>Specjalność!AP21</f>
        <v>0</v>
      </c>
      <c r="AR74" s="141">
        <f>Specjalność!AQ21</f>
        <v>48</v>
      </c>
      <c r="AS74" s="142">
        <f>Specjalność!AR21</f>
        <v>0</v>
      </c>
      <c r="AT74" s="140">
        <f>Specjalność!AS21</f>
        <v>10</v>
      </c>
      <c r="AU74" s="140">
        <f>Specjalność!AT21</f>
        <v>0</v>
      </c>
      <c r="AV74" s="141">
        <f>Specjalność!AU21</f>
        <v>0</v>
      </c>
      <c r="AW74" s="141">
        <f>Specjalność!AV21</f>
        <v>0</v>
      </c>
      <c r="AX74" s="142">
        <f>Specjalność!AW21</f>
        <v>32</v>
      </c>
      <c r="AY74" s="143">
        <f>Specjalność!AX21</f>
        <v>5</v>
      </c>
    </row>
    <row r="75" spans="1:51" ht="24.95" customHeight="1">
      <c r="A75" s="30">
        <v>1</v>
      </c>
      <c r="C75" s="453" t="s">
        <v>138</v>
      </c>
      <c r="D75" s="454"/>
      <c r="E75" s="455"/>
      <c r="F75" s="183">
        <f t="shared" ref="F75:F77" si="145">8*(L75+Q75++V75+AA75+AF75+AK75+AP75+AU75)</f>
        <v>0</v>
      </c>
      <c r="G75" s="180">
        <f t="shared" ref="G75:G77" si="146">8*(M75+R75++W75+AB75+AG75+AL75+AQ75+AV75)</f>
        <v>0</v>
      </c>
      <c r="H75" s="180">
        <f t="shared" ref="H75:H77" si="147">8*(N75+S75++X75+AC75+AH75+AM75+AR75+AW75)</f>
        <v>0</v>
      </c>
      <c r="I75" s="181">
        <f t="shared" ref="I75" si="148">8*(O75+T75++Y75+AD75+AI75+AN75+AS75+AX75)</f>
        <v>0</v>
      </c>
      <c r="J75" s="144">
        <f t="shared" ref="J75:J77" si="149">SUM(F75:I75)</f>
        <v>0</v>
      </c>
      <c r="K75" s="240">
        <f>P75+U75+Z75+AE75+AJ75+AO75+AT75+AY75</f>
        <v>6</v>
      </c>
      <c r="L75" s="429"/>
      <c r="M75" s="430"/>
      <c r="N75" s="430"/>
      <c r="O75" s="431"/>
      <c r="P75" s="244"/>
      <c r="Q75" s="177"/>
      <c r="R75" s="133"/>
      <c r="S75" s="133"/>
      <c r="T75" s="134"/>
      <c r="U75" s="240"/>
      <c r="V75" s="177"/>
      <c r="W75" s="133"/>
      <c r="X75" s="133"/>
      <c r="Y75" s="134"/>
      <c r="Z75" s="240"/>
      <c r="AA75" s="177"/>
      <c r="AB75" s="133"/>
      <c r="AC75" s="133"/>
      <c r="AD75" s="134"/>
      <c r="AE75" s="240"/>
      <c r="AF75" s="177"/>
      <c r="AG75" s="133"/>
      <c r="AH75" s="133"/>
      <c r="AI75" s="134"/>
      <c r="AJ75" s="240"/>
      <c r="AK75" s="177"/>
      <c r="AL75" s="133"/>
      <c r="AM75" s="133"/>
      <c r="AN75" s="134"/>
      <c r="AO75" s="240"/>
      <c r="AP75" s="177"/>
      <c r="AQ75" s="133"/>
      <c r="AR75" s="133"/>
      <c r="AS75" s="134"/>
      <c r="AT75" s="389">
        <v>6</v>
      </c>
      <c r="AU75" s="177"/>
      <c r="AV75" s="133"/>
      <c r="AW75" s="133"/>
      <c r="AX75" s="134"/>
      <c r="AY75" s="389"/>
    </row>
    <row r="76" spans="1:51" ht="24.95" customHeight="1">
      <c r="C76" s="456" t="s">
        <v>139</v>
      </c>
      <c r="D76" s="457"/>
      <c r="E76" s="458"/>
      <c r="F76" s="386">
        <f t="shared" ref="F76" si="150">8*(L76+Q76++V76+AA76+AF76+AK76+AP76+AU76)</f>
        <v>0</v>
      </c>
      <c r="G76" s="387">
        <f t="shared" ref="G76" si="151">8*(M76+R76++W76+AB76+AG76+AL76+AQ76+AV76)</f>
        <v>0</v>
      </c>
      <c r="H76" s="387">
        <f t="shared" ref="H76" si="152">8*(N76+S76++X76+AC76+AH76+AM76+AR76+AW76)</f>
        <v>0</v>
      </c>
      <c r="I76" s="388">
        <f>(O76+T76++Y76+AD76+AI76+AN76+AS76+AX76)</f>
        <v>32</v>
      </c>
      <c r="J76" s="144">
        <f t="shared" ref="J76" si="153">SUM(F76:I76)</f>
        <v>32</v>
      </c>
      <c r="K76" s="396">
        <f>P76+U76+Z76+AE76+AJ76+AO76+AT76+AY76</f>
        <v>7.5</v>
      </c>
      <c r="L76" s="432"/>
      <c r="M76" s="433"/>
      <c r="N76" s="433"/>
      <c r="O76" s="434"/>
      <c r="P76" s="391"/>
      <c r="Q76" s="177"/>
      <c r="R76" s="133"/>
      <c r="S76" s="133"/>
      <c r="T76" s="134"/>
      <c r="U76" s="389"/>
      <c r="V76" s="177"/>
      <c r="W76" s="133"/>
      <c r="X76" s="133"/>
      <c r="Y76" s="134"/>
      <c r="Z76" s="389"/>
      <c r="AA76" s="177"/>
      <c r="AB76" s="133"/>
      <c r="AC76" s="133"/>
      <c r="AD76" s="134"/>
      <c r="AE76" s="389"/>
      <c r="AF76" s="177"/>
      <c r="AG76" s="133"/>
      <c r="AH76" s="133"/>
      <c r="AI76" s="134"/>
      <c r="AJ76" s="389"/>
      <c r="AK76" s="177"/>
      <c r="AL76" s="133"/>
      <c r="AM76" s="133"/>
      <c r="AN76" s="134">
        <v>8</v>
      </c>
      <c r="AO76" s="383"/>
      <c r="AP76" s="177"/>
      <c r="AQ76" s="133"/>
      <c r="AR76" s="134"/>
      <c r="AS76" s="134">
        <v>8</v>
      </c>
      <c r="AT76" s="383">
        <v>2.5</v>
      </c>
      <c r="AU76" s="177"/>
      <c r="AV76" s="133"/>
      <c r="AW76" s="134"/>
      <c r="AX76" s="134">
        <v>16</v>
      </c>
      <c r="AY76" s="383">
        <v>5</v>
      </c>
    </row>
    <row r="77" spans="1:51" ht="24.95" customHeight="1">
      <c r="A77" s="30">
        <v>1</v>
      </c>
      <c r="C77" s="459" t="s">
        <v>140</v>
      </c>
      <c r="D77" s="460"/>
      <c r="E77" s="461"/>
      <c r="F77" s="258">
        <f t="shared" si="145"/>
        <v>0</v>
      </c>
      <c r="G77" s="259">
        <f t="shared" si="146"/>
        <v>0</v>
      </c>
      <c r="H77" s="259">
        <f t="shared" si="147"/>
        <v>0</v>
      </c>
      <c r="I77" s="260">
        <f>(O77+T77++Y77+AD77+AI77+AN77+AS77+AX77)</f>
        <v>0</v>
      </c>
      <c r="J77" s="144">
        <f t="shared" si="149"/>
        <v>0</v>
      </c>
      <c r="K77" s="243">
        <f>P77+U77+Z77+AE77+AJ77+AO77+AT77+AY77</f>
        <v>15</v>
      </c>
      <c r="L77" s="241"/>
      <c r="M77" s="242"/>
      <c r="N77" s="242"/>
      <c r="O77" s="137"/>
      <c r="P77" s="243"/>
      <c r="Q77" s="241"/>
      <c r="R77" s="242"/>
      <c r="S77" s="242"/>
      <c r="T77" s="137"/>
      <c r="U77" s="243"/>
      <c r="V77" s="241"/>
      <c r="W77" s="242"/>
      <c r="X77" s="242"/>
      <c r="Y77" s="137"/>
      <c r="Z77" s="243"/>
      <c r="AA77" s="241"/>
      <c r="AB77" s="242"/>
      <c r="AC77" s="242"/>
      <c r="AD77" s="137"/>
      <c r="AE77" s="243"/>
      <c r="AF77" s="241"/>
      <c r="AG77" s="242"/>
      <c r="AH77" s="242"/>
      <c r="AI77" s="137"/>
      <c r="AJ77" s="243"/>
      <c r="AK77" s="241"/>
      <c r="AL77" s="242"/>
      <c r="AM77" s="242"/>
      <c r="AN77" s="137"/>
      <c r="AO77" s="243"/>
      <c r="AP77" s="241"/>
      <c r="AQ77" s="242"/>
      <c r="AR77" s="137"/>
      <c r="AS77" s="137"/>
      <c r="AT77" s="383"/>
      <c r="AU77" s="241"/>
      <c r="AV77" s="242"/>
      <c r="AW77" s="137"/>
      <c r="AX77" s="137"/>
      <c r="AY77" s="383">
        <v>15</v>
      </c>
    </row>
    <row r="78" spans="1:51" ht="24.95" customHeight="1">
      <c r="A78" s="30">
        <v>2</v>
      </c>
      <c r="C78" s="440" t="s">
        <v>155</v>
      </c>
      <c r="D78" s="441"/>
      <c r="E78" s="441"/>
      <c r="F78" s="145">
        <f>F7+F20+F30+F74+F56+SUM(F75:F77)</f>
        <v>680</v>
      </c>
      <c r="G78" s="146">
        <f>G7+G20+G30+G74+G56+SUM(G75:G77)</f>
        <v>224</v>
      </c>
      <c r="H78" s="146">
        <f>H7+H20+H30+H74+H56+SUM(H75:H77)</f>
        <v>384</v>
      </c>
      <c r="I78" s="146">
        <f>I7+I20+I30+I56+I74+I75+I76+I77</f>
        <v>192</v>
      </c>
      <c r="J78" s="552">
        <f>J74+J30+J20+J7+J56+SUM(J75:J77)</f>
        <v>1480</v>
      </c>
      <c r="K78" s="554">
        <f>K7+K20+K30+K74+K56+SUM(K75:K77)</f>
        <v>240</v>
      </c>
      <c r="L78" s="147">
        <f>(L7+L20+L30+L74+L56+SUM(L75:L77))/8</f>
        <v>15</v>
      </c>
      <c r="M78" s="148">
        <f>(M7+M20+M30+M74+M56+SUM(M75:M77))/8</f>
        <v>6</v>
      </c>
      <c r="N78" s="148">
        <f>(N7+N20+N30+N74+N56+SUM(N75:N77))/8</f>
        <v>2</v>
      </c>
      <c r="O78" s="402">
        <f>(O7+O20+O30+O74+O56+SUM(O75:O77))/8</f>
        <v>2</v>
      </c>
      <c r="P78" s="484">
        <f>P7+P20+P30+P74+P56+SUM(P75:P77)</f>
        <v>30</v>
      </c>
      <c r="Q78" s="147">
        <f>(Q7+Q20+Q30+Q74+Q56+SUM(Q75:Q77))/8</f>
        <v>11</v>
      </c>
      <c r="R78" s="148">
        <f>(R7+R20+R30+R74+R56+SUM(R75:R77))/8</f>
        <v>7</v>
      </c>
      <c r="S78" s="148">
        <f>(S7+S20+S30+S74+S56+SUM(S75:S77))/8</f>
        <v>6</v>
      </c>
      <c r="T78" s="402">
        <f>(T7+T20+T30+T74+T56+SUM(T75:T77))/8</f>
        <v>2</v>
      </c>
      <c r="U78" s="484">
        <f>U7+U20+U30+U74+U56+SUM(U75:U77)</f>
        <v>30</v>
      </c>
      <c r="V78" s="147">
        <f>(V7+V20+V30+V74+V56+SUM(V75:V77))/8</f>
        <v>15</v>
      </c>
      <c r="W78" s="148">
        <f>(W7+W20+W30+W74+W56+SUM(W75:W77))/8</f>
        <v>8</v>
      </c>
      <c r="X78" s="148">
        <f>(X7+X20+X30+X74+X56+SUM(X75:X77))/8</f>
        <v>2</v>
      </c>
      <c r="Y78" s="402">
        <f>(Y7+Y20+Y30+Y74+Y56+SUM(Y75:Y77))/8</f>
        <v>0</v>
      </c>
      <c r="Z78" s="484">
        <f>Z7+Z20+Z30+Z74+Z56+SUM(Z75:Z77)</f>
        <v>30</v>
      </c>
      <c r="AA78" s="147">
        <f>(AA7+AA20+AA30+AA74+AA56+SUM(AA75:AA77))/8</f>
        <v>11</v>
      </c>
      <c r="AB78" s="148">
        <f>(AB7+AB20+AB30+AB74+AB56+SUM(AB75:AB77))/8</f>
        <v>3</v>
      </c>
      <c r="AC78" s="148">
        <f>(AC7+AC20+AC30+AC74+AC56+SUM(AC75:AC77))/8</f>
        <v>12</v>
      </c>
      <c r="AD78" s="402">
        <f>(AD7+AD20+AD30+AD74+AD56+SUM(AD75:AD77))/8</f>
        <v>0</v>
      </c>
      <c r="AE78" s="484">
        <f>AE7+AE20+AE30+AE74+AE56+SUM(AE75:AE77)</f>
        <v>30</v>
      </c>
      <c r="AF78" s="147">
        <f>(AF7+AF20+AF30+AF74+AF56+SUM(AF75:AF77))/8</f>
        <v>11</v>
      </c>
      <c r="AG78" s="148">
        <f>(AG7+AG20+AG30+AG74+AG56+SUM(AG75:AG77))/8</f>
        <v>4</v>
      </c>
      <c r="AH78" s="148">
        <f>(AH7+AH20+AH30+AH74+AH56+SUM(AH75:AH77))/8</f>
        <v>10</v>
      </c>
      <c r="AI78" s="402">
        <f>(AI7+AI20+AI30+AI74+AI56+SUM(AI75:AI77))/8</f>
        <v>0</v>
      </c>
      <c r="AJ78" s="484">
        <f>AJ7+AJ20+AJ30+AJ74+AJ56+SUM(AJ75:AJ77)</f>
        <v>30</v>
      </c>
      <c r="AK78" s="147">
        <f>(AK7+AK20+AK30+AK74+AK56+SUM(AK75:AK77))/8</f>
        <v>10</v>
      </c>
      <c r="AL78" s="148">
        <f>(AL7+AL20+AL30+AL74+AL56+SUM(AL75:AL77))/8</f>
        <v>0</v>
      </c>
      <c r="AM78" s="148">
        <f>(AM7+AM20+AM30+AM74+AM56+SUM(AM75:AM77))/8</f>
        <v>6</v>
      </c>
      <c r="AN78" s="402">
        <f>(AN7+AN20+AN30+AN74+AN56+SUM(AN75:AN77))/8</f>
        <v>10</v>
      </c>
      <c r="AO78" s="484">
        <f>AO7+AO20+AO30+AO74+AO56+SUM(AO75:AO77)</f>
        <v>30</v>
      </c>
      <c r="AP78" s="147">
        <f>(AP7+AP20+AP30+AP74+AP56+SUM(AP75:AP77))/8</f>
        <v>8</v>
      </c>
      <c r="AQ78" s="148">
        <f>(AQ7+AQ20+AQ30+AQ74+AQ56+SUM(AQ75:AQ77))/8</f>
        <v>0</v>
      </c>
      <c r="AR78" s="148">
        <f>(AR7+AR20+AR30+AR74+AR56+SUM(AR75:AR77))/8</f>
        <v>10</v>
      </c>
      <c r="AS78" s="402">
        <f>(AS7+AS20+AS30+AS74+AS56+SUM(AS75:AS77))/8</f>
        <v>4</v>
      </c>
      <c r="AT78" s="484">
        <f>AT7+AT20+AT30+AT74+AT56+SUM(AT75:AT77)</f>
        <v>30</v>
      </c>
      <c r="AU78" s="147">
        <f>(AU7+AU20+AU30+AU74+AU56+SUM(AU75:AU77))/8</f>
        <v>4</v>
      </c>
      <c r="AV78" s="148">
        <f>(AV7+AV20+AV30+AV74+AV56+SUM(AV75:AV77))/8</f>
        <v>0</v>
      </c>
      <c r="AW78" s="148">
        <f>(AW7+AW20+AW30+AW74+AW56+SUM(AW75:AW77))/8</f>
        <v>0</v>
      </c>
      <c r="AX78" s="402">
        <f>(AX7+AX20+AX30+AX74+AX56+SUM(AX75:AX77))/8</f>
        <v>6</v>
      </c>
      <c r="AY78" s="484">
        <f>AY7+AY20+AY30+AY74+AY56+SUM(AY75:AY77)</f>
        <v>30</v>
      </c>
    </row>
    <row r="79" spans="1:51" ht="24.95" customHeight="1">
      <c r="C79" s="442" t="s">
        <v>156</v>
      </c>
      <c r="D79" s="443"/>
      <c r="E79" s="443"/>
      <c r="F79" s="572" t="str">
        <f>CONCATENATE(SUM(L79:AX79)," godz. 8""zjazdów+15 h")</f>
        <v>185 godz. 8"zjazdów+15 h</v>
      </c>
      <c r="G79" s="572"/>
      <c r="H79" s="572"/>
      <c r="I79" s="572"/>
      <c r="J79" s="553"/>
      <c r="K79" s="555"/>
      <c r="L79" s="557">
        <f>L78+M78+N78+O78</f>
        <v>25</v>
      </c>
      <c r="M79" s="558"/>
      <c r="N79" s="558"/>
      <c r="O79" s="559"/>
      <c r="P79" s="485"/>
      <c r="Q79" s="486">
        <f>SUM(Q78:T78)</f>
        <v>26</v>
      </c>
      <c r="R79" s="487"/>
      <c r="S79" s="487"/>
      <c r="T79" s="488"/>
      <c r="U79" s="485"/>
      <c r="V79" s="486">
        <f>SUM(V78:Y78)</f>
        <v>25</v>
      </c>
      <c r="W79" s="487"/>
      <c r="X79" s="487"/>
      <c r="Y79" s="488"/>
      <c r="Z79" s="485"/>
      <c r="AA79" s="486">
        <f>SUM(AA78:AD78)</f>
        <v>26</v>
      </c>
      <c r="AB79" s="487"/>
      <c r="AC79" s="487"/>
      <c r="AD79" s="488"/>
      <c r="AE79" s="485"/>
      <c r="AF79" s="486">
        <f>SUM(AF78:AI78)</f>
        <v>25</v>
      </c>
      <c r="AG79" s="487"/>
      <c r="AH79" s="487"/>
      <c r="AI79" s="488"/>
      <c r="AJ79" s="485"/>
      <c r="AK79" s="486">
        <f>SUM(AK78:AN78)</f>
        <v>26</v>
      </c>
      <c r="AL79" s="487"/>
      <c r="AM79" s="487"/>
      <c r="AN79" s="488"/>
      <c r="AO79" s="485"/>
      <c r="AP79" s="486">
        <f>SUM(AP78:AS78)</f>
        <v>22</v>
      </c>
      <c r="AQ79" s="487"/>
      <c r="AR79" s="487"/>
      <c r="AS79" s="488"/>
      <c r="AT79" s="485"/>
      <c r="AU79" s="486">
        <f>SUM(AU78:AX78)</f>
        <v>10</v>
      </c>
      <c r="AV79" s="487"/>
      <c r="AW79" s="487"/>
      <c r="AX79" s="488"/>
      <c r="AY79" s="485"/>
    </row>
    <row r="80" spans="1:51" ht="24.95" customHeight="1">
      <c r="C80" s="444" t="s">
        <v>157</v>
      </c>
      <c r="D80" s="445"/>
      <c r="E80" s="445"/>
      <c r="F80" s="265">
        <v>21</v>
      </c>
      <c r="G80" s="119"/>
      <c r="H80" s="119"/>
      <c r="I80" s="119"/>
      <c r="J80" s="119"/>
      <c r="K80" s="119"/>
      <c r="L80" s="264">
        <v>3</v>
      </c>
      <c r="M80" s="263"/>
      <c r="N80" s="263"/>
      <c r="O80" s="263"/>
      <c r="P80" s="263"/>
      <c r="Q80" s="264">
        <v>3</v>
      </c>
      <c r="R80" s="263"/>
      <c r="S80" s="263"/>
      <c r="T80" s="263"/>
      <c r="U80" s="263"/>
      <c r="V80" s="264">
        <v>3</v>
      </c>
      <c r="W80" s="263"/>
      <c r="X80" s="263"/>
      <c r="Y80" s="263"/>
      <c r="Z80" s="263"/>
      <c r="AA80" s="264">
        <v>3</v>
      </c>
      <c r="AB80" s="263"/>
      <c r="AC80" s="263"/>
      <c r="AD80" s="263"/>
      <c r="AE80" s="263"/>
      <c r="AF80" s="264">
        <v>3</v>
      </c>
      <c r="AG80" s="263"/>
      <c r="AH80" s="263"/>
      <c r="AI80" s="263"/>
      <c r="AJ80" s="263"/>
      <c r="AK80" s="264">
        <v>3</v>
      </c>
      <c r="AL80" s="263"/>
      <c r="AM80" s="263"/>
      <c r="AN80" s="263"/>
      <c r="AO80" s="263"/>
      <c r="AP80" s="264">
        <v>3</v>
      </c>
      <c r="AQ80" s="263"/>
      <c r="AR80" s="263"/>
      <c r="AS80" s="263"/>
      <c r="AT80" s="263"/>
      <c r="AU80" s="264"/>
      <c r="AV80" s="119"/>
      <c r="AW80" s="119"/>
      <c r="AX80" s="119"/>
      <c r="AY80" s="119"/>
    </row>
    <row r="81" spans="3:46" ht="20.100000000000001" customHeight="1">
      <c r="C81" s="119"/>
      <c r="D81" s="119"/>
      <c r="E81" s="119"/>
      <c r="F81" s="149">
        <f>F78/J78*100</f>
        <v>45.945945945945951</v>
      </c>
      <c r="G81" s="149">
        <f>G78/J78*100</f>
        <v>15.135135135135137</v>
      </c>
      <c r="H81" s="150">
        <f>H78/J78*100</f>
        <v>25.945945945945947</v>
      </c>
      <c r="I81" s="150">
        <f>I78/J78*100</f>
        <v>12.972972972972974</v>
      </c>
      <c r="J81" s="151">
        <f>SUM(F81:I81)</f>
        <v>100</v>
      </c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</row>
    <row r="82" spans="3:46" ht="21" thickBot="1"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</row>
    <row r="83" spans="3:46" ht="21.75" thickTop="1" thickBot="1">
      <c r="C83" s="152"/>
      <c r="D83" s="152"/>
      <c r="E83" s="152"/>
      <c r="F83" s="152"/>
      <c r="G83" s="152"/>
      <c r="H83" s="152"/>
      <c r="I83" s="152"/>
      <c r="J83" s="152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55">
        <v>2</v>
      </c>
      <c r="AL83" s="119" t="s">
        <v>42</v>
      </c>
      <c r="AM83" s="119"/>
      <c r="AN83" s="119"/>
      <c r="AO83" s="119"/>
      <c r="AP83" s="119"/>
      <c r="AQ83" s="119"/>
      <c r="AR83" s="119"/>
      <c r="AS83" s="119"/>
      <c r="AT83" s="119"/>
    </row>
    <row r="84" spans="3:46" ht="21" thickTop="1"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56">
        <v>2</v>
      </c>
      <c r="AK84" s="205"/>
      <c r="AL84" s="119" t="s">
        <v>43</v>
      </c>
      <c r="AM84" s="119"/>
      <c r="AN84" s="119"/>
      <c r="AO84" s="119"/>
      <c r="AP84" s="119"/>
      <c r="AQ84" s="119"/>
      <c r="AR84" s="119"/>
      <c r="AS84" s="119"/>
      <c r="AT84" s="119"/>
    </row>
    <row r="85" spans="3:46"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299"/>
      <c r="AK85" s="205"/>
      <c r="AM85" s="119"/>
      <c r="AN85" s="119"/>
      <c r="AO85" s="119"/>
      <c r="AP85" s="119"/>
      <c r="AQ85" s="119"/>
      <c r="AR85" s="119"/>
      <c r="AS85" s="119"/>
      <c r="AT85" s="119"/>
    </row>
    <row r="86" spans="3:46">
      <c r="C86" s="195"/>
      <c r="D86" s="194"/>
    </row>
    <row r="87" spans="3:46">
      <c r="C87" s="195"/>
      <c r="D87" s="194"/>
    </row>
    <row r="88" spans="3:46">
      <c r="C88" s="195"/>
      <c r="D88" s="194"/>
    </row>
    <row r="89" spans="3:46">
      <c r="C89" s="239"/>
      <c r="D89" s="194"/>
    </row>
    <row r="90" spans="3:46">
      <c r="C90" s="239"/>
      <c r="D90" s="194"/>
    </row>
    <row r="91" spans="3:46">
      <c r="C91" s="239"/>
      <c r="D91" s="194"/>
    </row>
    <row r="92" spans="3:46">
      <c r="C92" s="239"/>
      <c r="D92" s="239"/>
    </row>
  </sheetData>
  <mergeCells count="560">
    <mergeCell ref="AW8:AW9"/>
    <mergeCell ref="AX8:AX9"/>
    <mergeCell ref="AY8:AY9"/>
    <mergeCell ref="F8:F9"/>
    <mergeCell ref="G8:G9"/>
    <mergeCell ref="H8:H9"/>
    <mergeCell ref="I8:I9"/>
    <mergeCell ref="J8:J9"/>
    <mergeCell ref="K8:K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D21:E21"/>
    <mergeCell ref="D22:E22"/>
    <mergeCell ref="D23:E23"/>
    <mergeCell ref="D24:E24"/>
    <mergeCell ref="D25:E25"/>
    <mergeCell ref="C21:C25"/>
    <mergeCell ref="D16:E16"/>
    <mergeCell ref="D8:D13"/>
    <mergeCell ref="K50:K51"/>
    <mergeCell ref="J50:J51"/>
    <mergeCell ref="I50:I51"/>
    <mergeCell ref="H50:H51"/>
    <mergeCell ref="D41:E41"/>
    <mergeCell ref="D40:E40"/>
    <mergeCell ref="D39:E39"/>
    <mergeCell ref="C26:C29"/>
    <mergeCell ref="C31:C37"/>
    <mergeCell ref="C43:C46"/>
    <mergeCell ref="D28:D29"/>
    <mergeCell ref="D26:D27"/>
    <mergeCell ref="D31:E31"/>
    <mergeCell ref="D32:E32"/>
    <mergeCell ref="D33:E33"/>
    <mergeCell ref="D34:E34"/>
    <mergeCell ref="P36:P37"/>
    <mergeCell ref="Q36:Q37"/>
    <mergeCell ref="Z36:Z37"/>
    <mergeCell ref="AK50:AK51"/>
    <mergeCell ref="AA58:AA59"/>
    <mergeCell ref="AB58:AB59"/>
    <mergeCell ref="X50:X51"/>
    <mergeCell ref="W50:W51"/>
    <mergeCell ref="Y50:Y51"/>
    <mergeCell ref="AG50:AG51"/>
    <mergeCell ref="S50:S51"/>
    <mergeCell ref="R50:R51"/>
    <mergeCell ref="Q50:Q51"/>
    <mergeCell ref="V50:V51"/>
    <mergeCell ref="AD50:AD51"/>
    <mergeCell ref="AC50:AC51"/>
    <mergeCell ref="AE36:AE37"/>
    <mergeCell ref="AD36:AD37"/>
    <mergeCell ref="AC36:AC37"/>
    <mergeCell ref="Y36:Y37"/>
    <mergeCell ref="X36:X37"/>
    <mergeCell ref="W36:W37"/>
    <mergeCell ref="H36:H37"/>
    <mergeCell ref="D60:D61"/>
    <mergeCell ref="D70:D71"/>
    <mergeCell ref="D72:D73"/>
    <mergeCell ref="D47:E47"/>
    <mergeCell ref="D48:E48"/>
    <mergeCell ref="D50:D51"/>
    <mergeCell ref="D38:E38"/>
    <mergeCell ref="D43:E43"/>
    <mergeCell ref="D44:E44"/>
    <mergeCell ref="F28:F29"/>
    <mergeCell ref="AB28:AB29"/>
    <mergeCell ref="AA28:AA29"/>
    <mergeCell ref="AC28:AC29"/>
    <mergeCell ref="G28:G29"/>
    <mergeCell ref="H28:H29"/>
    <mergeCell ref="C70:C73"/>
    <mergeCell ref="C47:C51"/>
    <mergeCell ref="C52:C55"/>
    <mergeCell ref="C38:C42"/>
    <mergeCell ref="C62:C65"/>
    <mergeCell ref="C66:C69"/>
    <mergeCell ref="C57:C61"/>
    <mergeCell ref="D35:E35"/>
    <mergeCell ref="D36:D37"/>
    <mergeCell ref="D62:D63"/>
    <mergeCell ref="D64:D65"/>
    <mergeCell ref="D66:D67"/>
    <mergeCell ref="D68:D69"/>
    <mergeCell ref="G60:G61"/>
    <mergeCell ref="L50:L51"/>
    <mergeCell ref="AB36:AB37"/>
    <mergeCell ref="AA36:AA37"/>
    <mergeCell ref="Z58:Z59"/>
    <mergeCell ref="AK28:AK29"/>
    <mergeCell ref="N28:N29"/>
    <mergeCell ref="U28:U29"/>
    <mergeCell ref="T28:T29"/>
    <mergeCell ref="Z28:Z29"/>
    <mergeCell ref="Y28:Y29"/>
    <mergeCell ref="X28:X29"/>
    <mergeCell ref="W28:W29"/>
    <mergeCell ref="V28:V29"/>
    <mergeCell ref="R28:R29"/>
    <mergeCell ref="Q28:Q29"/>
    <mergeCell ref="AJ28:AJ29"/>
    <mergeCell ref="AI28:AI29"/>
    <mergeCell ref="AH28:AH29"/>
    <mergeCell ref="AG28:AG29"/>
    <mergeCell ref="AF28:AF29"/>
    <mergeCell ref="AE28:AE29"/>
    <mergeCell ref="AD28:AD29"/>
    <mergeCell ref="AA12:AA13"/>
    <mergeCell ref="AB12:AB13"/>
    <mergeCell ref="AC12:AC13"/>
    <mergeCell ref="R12:R13"/>
    <mergeCell ref="S12:S13"/>
    <mergeCell ref="T12:T13"/>
    <mergeCell ref="U12:U13"/>
    <mergeCell ref="V12:V13"/>
    <mergeCell ref="U10:U11"/>
    <mergeCell ref="T10:T11"/>
    <mergeCell ref="AB10:AB11"/>
    <mergeCell ref="AA10:AA11"/>
    <mergeCell ref="W12:W13"/>
    <mergeCell ref="X12:X13"/>
    <mergeCell ref="Y12:Y13"/>
    <mergeCell ref="Z12:Z13"/>
    <mergeCell ref="AC10:AC11"/>
    <mergeCell ref="X14:X15"/>
    <mergeCell ref="V10:V11"/>
    <mergeCell ref="S26:S27"/>
    <mergeCell ref="R26:R27"/>
    <mergeCell ref="Q26:Q27"/>
    <mergeCell ref="P26:P27"/>
    <mergeCell ref="Q10:Q11"/>
    <mergeCell ref="Z10:Z11"/>
    <mergeCell ref="Y10:Y11"/>
    <mergeCell ref="X10:X11"/>
    <mergeCell ref="W10:W11"/>
    <mergeCell ref="S10:S11"/>
    <mergeCell ref="R10:R11"/>
    <mergeCell ref="W14:W15"/>
    <mergeCell ref="Y14:Y15"/>
    <mergeCell ref="X26:X27"/>
    <mergeCell ref="W26:W27"/>
    <mergeCell ref="P14:P15"/>
    <mergeCell ref="Q14:Q15"/>
    <mergeCell ref="U26:U27"/>
    <mergeCell ref="R14:R15"/>
    <mergeCell ref="S14:S15"/>
    <mergeCell ref="V14:V15"/>
    <mergeCell ref="O14:O15"/>
    <mergeCell ref="J26:J27"/>
    <mergeCell ref="L28:L29"/>
    <mergeCell ref="P12:P13"/>
    <mergeCell ref="Q12:Q13"/>
    <mergeCell ref="T14:T15"/>
    <mergeCell ref="P28:P29"/>
    <mergeCell ref="S28:S29"/>
    <mergeCell ref="P10:P11"/>
    <mergeCell ref="O12:O13"/>
    <mergeCell ref="I36:I37"/>
    <mergeCell ref="N50:N51"/>
    <mergeCell ref="M50:M51"/>
    <mergeCell ref="Q60:Q61"/>
    <mergeCell ref="O28:O29"/>
    <mergeCell ref="O36:O37"/>
    <mergeCell ref="M28:M29"/>
    <mergeCell ref="I28:I29"/>
    <mergeCell ref="J28:J29"/>
    <mergeCell ref="K28:K29"/>
    <mergeCell ref="O50:O51"/>
    <mergeCell ref="P50:P51"/>
    <mergeCell ref="N58:N59"/>
    <mergeCell ref="O58:O59"/>
    <mergeCell ref="P58:P59"/>
    <mergeCell ref="Q58:Q59"/>
    <mergeCell ref="L10:L11"/>
    <mergeCell ref="M10:M11"/>
    <mergeCell ref="N10:N11"/>
    <mergeCell ref="O10:O11"/>
    <mergeCell ref="O26:O27"/>
    <mergeCell ref="L26:L27"/>
    <mergeCell ref="B10:B11"/>
    <mergeCell ref="C20:E20"/>
    <mergeCell ref="B14:B15"/>
    <mergeCell ref="L12:L13"/>
    <mergeCell ref="M12:M13"/>
    <mergeCell ref="N12:N13"/>
    <mergeCell ref="C30:E30"/>
    <mergeCell ref="F79:I79"/>
    <mergeCell ref="C18:C19"/>
    <mergeCell ref="D19:E19"/>
    <mergeCell ref="F26:F27"/>
    <mergeCell ref="K26:K27"/>
    <mergeCell ref="K36:K37"/>
    <mergeCell ref="I26:I27"/>
    <mergeCell ref="H26:H27"/>
    <mergeCell ref="G26:G27"/>
    <mergeCell ref="G36:G37"/>
    <mergeCell ref="F36:F37"/>
    <mergeCell ref="N36:N37"/>
    <mergeCell ref="M36:M37"/>
    <mergeCell ref="L36:L37"/>
    <mergeCell ref="J36:J37"/>
    <mergeCell ref="N26:N27"/>
    <mergeCell ref="M26:M27"/>
    <mergeCell ref="AJ1:AN1"/>
    <mergeCell ref="L79:O79"/>
    <mergeCell ref="AA5:AE5"/>
    <mergeCell ref="V5:Z5"/>
    <mergeCell ref="Q5:U5"/>
    <mergeCell ref="L5:P5"/>
    <mergeCell ref="AE78:AE79"/>
    <mergeCell ref="V79:Y79"/>
    <mergeCell ref="Z78:Z79"/>
    <mergeCell ref="P78:P79"/>
    <mergeCell ref="Q79:T79"/>
    <mergeCell ref="U78:U79"/>
    <mergeCell ref="AA79:AD79"/>
    <mergeCell ref="AA14:AA15"/>
    <mergeCell ref="AB14:AB15"/>
    <mergeCell ref="AC14:AC15"/>
    <mergeCell ref="AD14:AD15"/>
    <mergeCell ref="U14:U15"/>
    <mergeCell ref="L14:L15"/>
    <mergeCell ref="M14:M15"/>
    <mergeCell ref="N14:N15"/>
    <mergeCell ref="Y26:Y27"/>
    <mergeCell ref="Z14:Z15"/>
    <mergeCell ref="AJ78:AJ79"/>
    <mergeCell ref="AT28:AT29"/>
    <mergeCell ref="AS28:AS29"/>
    <mergeCell ref="AR28:AR29"/>
    <mergeCell ref="F5:K5"/>
    <mergeCell ref="J78:J79"/>
    <mergeCell ref="K78:K79"/>
    <mergeCell ref="F14:F15"/>
    <mergeCell ref="G14:G15"/>
    <mergeCell ref="H14:H15"/>
    <mergeCell ref="I14:I15"/>
    <mergeCell ref="J14:J15"/>
    <mergeCell ref="K14:K15"/>
    <mergeCell ref="Z26:Z27"/>
    <mergeCell ref="AO78:AO79"/>
    <mergeCell ref="AT78:AT79"/>
    <mergeCell ref="AK5:AO5"/>
    <mergeCell ref="AK79:AN79"/>
    <mergeCell ref="AP79:AS79"/>
    <mergeCell ref="AF5:AJ5"/>
    <mergeCell ref="AF79:AI79"/>
    <mergeCell ref="AF12:AF13"/>
    <mergeCell ref="AG12:AG13"/>
    <mergeCell ref="AN26:AN27"/>
    <mergeCell ref="AJ12:AJ13"/>
    <mergeCell ref="C5:E6"/>
    <mergeCell ref="F12:F13"/>
    <mergeCell ref="G12:G13"/>
    <mergeCell ref="H12:H13"/>
    <mergeCell ref="I12:I13"/>
    <mergeCell ref="J12:J13"/>
    <mergeCell ref="K12:K13"/>
    <mergeCell ref="C7:E7"/>
    <mergeCell ref="D18:E18"/>
    <mergeCell ref="D17:E17"/>
    <mergeCell ref="D14:D15"/>
    <mergeCell ref="C8:C17"/>
    <mergeCell ref="F10:F11"/>
    <mergeCell ref="G10:G11"/>
    <mergeCell ref="H10:H11"/>
    <mergeCell ref="I10:I11"/>
    <mergeCell ref="J10:J11"/>
    <mergeCell ref="K10:K11"/>
    <mergeCell ref="AQ28:AQ29"/>
    <mergeCell ref="AP28:AP29"/>
    <mergeCell ref="AO28:AO29"/>
    <mergeCell ref="AN28:AN29"/>
    <mergeCell ref="AM28:AM29"/>
    <mergeCell ref="AL28:AL29"/>
    <mergeCell ref="AP50:AP51"/>
    <mergeCell ref="AP36:AP37"/>
    <mergeCell ref="AO36:AO37"/>
    <mergeCell ref="AN36:AN37"/>
    <mergeCell ref="AM36:AM37"/>
    <mergeCell ref="AL36:AL37"/>
    <mergeCell ref="AM50:AM51"/>
    <mergeCell ref="AL50:AL51"/>
    <mergeCell ref="AO26:AO27"/>
    <mergeCell ref="AP26:AP27"/>
    <mergeCell ref="AM26:AM27"/>
    <mergeCell ref="AL26:AL27"/>
    <mergeCell ref="AK26:AK27"/>
    <mergeCell ref="AJ26:AJ27"/>
    <mergeCell ref="AI26:AI27"/>
    <mergeCell ref="AH26:AH27"/>
    <mergeCell ref="AD26:AD27"/>
    <mergeCell ref="AW26:AW27"/>
    <mergeCell ref="AV26:AV27"/>
    <mergeCell ref="AU26:AU27"/>
    <mergeCell ref="AT26:AT27"/>
    <mergeCell ref="AV12:AV13"/>
    <mergeCell ref="AW12:AW13"/>
    <mergeCell ref="AN12:AN13"/>
    <mergeCell ref="AO12:AO13"/>
    <mergeCell ref="AD12:AD13"/>
    <mergeCell ref="AE12:AE13"/>
    <mergeCell ref="AI12:AI13"/>
    <mergeCell ref="AL12:AL13"/>
    <mergeCell ref="AK12:AK13"/>
    <mergeCell ref="AK14:AK15"/>
    <mergeCell ref="AU12:AU13"/>
    <mergeCell ref="AE14:AE15"/>
    <mergeCell ref="AF14:AF15"/>
    <mergeCell ref="AS26:AS27"/>
    <mergeCell ref="AR26:AR27"/>
    <mergeCell ref="AQ26:AQ27"/>
    <mergeCell ref="AF26:AF27"/>
    <mergeCell ref="AE26:AE27"/>
    <mergeCell ref="AG14:AG15"/>
    <mergeCell ref="AH14:AH15"/>
    <mergeCell ref="AG10:AG11"/>
    <mergeCell ref="AF10:AF11"/>
    <mergeCell ref="AE10:AE11"/>
    <mergeCell ref="AD10:AD11"/>
    <mergeCell ref="AT8:AT9"/>
    <mergeCell ref="AU8:AU9"/>
    <mergeCell ref="AV8:AV9"/>
    <mergeCell ref="AO10:AO11"/>
    <mergeCell ref="AN10:AN11"/>
    <mergeCell ref="AM10:AM11"/>
    <mergeCell ref="AL10:AL11"/>
    <mergeCell ref="AQ8:AQ9"/>
    <mergeCell ref="AR8:AR9"/>
    <mergeCell ref="AS8:AS9"/>
    <mergeCell ref="AI14:AI15"/>
    <mergeCell ref="AG26:AG27"/>
    <mergeCell ref="AJ14:AJ15"/>
    <mergeCell ref="AH12:AH13"/>
    <mergeCell ref="AR12:AR13"/>
    <mergeCell ref="AT12:AT13"/>
    <mergeCell ref="AM12:AM13"/>
    <mergeCell ref="AT14:AT15"/>
    <mergeCell ref="AO14:AO15"/>
    <mergeCell ref="AP14:AP15"/>
    <mergeCell ref="AQ14:AQ15"/>
    <mergeCell ref="AL14:AL15"/>
    <mergeCell ref="AM14:AM15"/>
    <mergeCell ref="AN14:AN15"/>
    <mergeCell ref="AS12:AS13"/>
    <mergeCell ref="AP12:AP13"/>
    <mergeCell ref="AQ12:AQ13"/>
    <mergeCell ref="AR14:AR15"/>
    <mergeCell ref="AS14:AS15"/>
    <mergeCell ref="AI10:AI11"/>
    <mergeCell ref="AH10:AH11"/>
    <mergeCell ref="AY36:AY37"/>
    <mergeCell ref="AX36:AX37"/>
    <mergeCell ref="AW36:AW37"/>
    <mergeCell ref="AY60:AY61"/>
    <mergeCell ref="AU60:AU61"/>
    <mergeCell ref="AV60:AV61"/>
    <mergeCell ref="AJ2:AN2"/>
    <mergeCell ref="AP10:AP11"/>
    <mergeCell ref="AY10:AY11"/>
    <mergeCell ref="AX10:AX11"/>
    <mergeCell ref="AW10:AW11"/>
    <mergeCell ref="AV10:AV11"/>
    <mergeCell ref="AU10:AU11"/>
    <mergeCell ref="AT10:AT11"/>
    <mergeCell ref="AS10:AS11"/>
    <mergeCell ref="AR10:AR11"/>
    <mergeCell ref="AQ10:AQ11"/>
    <mergeCell ref="AP5:AT5"/>
    <mergeCell ref="AK10:AK11"/>
    <mergeCell ref="AJ10:AJ11"/>
    <mergeCell ref="AM8:AM9"/>
    <mergeCell ref="AN8:AN9"/>
    <mergeCell ref="AO8:AO9"/>
    <mergeCell ref="AP8:AP9"/>
    <mergeCell ref="S36:S37"/>
    <mergeCell ref="R36:R37"/>
    <mergeCell ref="V36:V37"/>
    <mergeCell ref="AY78:AY79"/>
    <mergeCell ref="AU79:AX79"/>
    <mergeCell ref="AU5:AY5"/>
    <mergeCell ref="AU14:AU15"/>
    <mergeCell ref="AV14:AV15"/>
    <mergeCell ref="AW14:AW15"/>
    <mergeCell ref="AX14:AX15"/>
    <mergeCell ref="AY14:AY15"/>
    <mergeCell ref="AY28:AY29"/>
    <mergeCell ref="AX28:AX29"/>
    <mergeCell ref="AW28:AW29"/>
    <mergeCell ref="AV28:AV29"/>
    <mergeCell ref="AU28:AU29"/>
    <mergeCell ref="AY26:AY27"/>
    <mergeCell ref="AX26:AX27"/>
    <mergeCell ref="AY12:AY13"/>
    <mergeCell ref="AX12:AX13"/>
    <mergeCell ref="AX50:AX51"/>
    <mergeCell ref="AW50:AW51"/>
    <mergeCell ref="AV50:AV51"/>
    <mergeCell ref="AU50:AU51"/>
    <mergeCell ref="AJ36:AJ37"/>
    <mergeCell ref="AI36:AI37"/>
    <mergeCell ref="AH36:AH37"/>
    <mergeCell ref="U60:U61"/>
    <mergeCell ref="V60:V61"/>
    <mergeCell ref="U50:U51"/>
    <mergeCell ref="T50:T51"/>
    <mergeCell ref="V26:V27"/>
    <mergeCell ref="U36:U37"/>
    <mergeCell ref="T36:T37"/>
    <mergeCell ref="AA26:AA27"/>
    <mergeCell ref="AC26:AC27"/>
    <mergeCell ref="AB26:AB27"/>
    <mergeCell ref="T26:T27"/>
    <mergeCell ref="AA60:AA61"/>
    <mergeCell ref="AF50:AF51"/>
    <mergeCell ref="AE50:AE51"/>
    <mergeCell ref="AB50:AB51"/>
    <mergeCell ref="AA50:AA51"/>
    <mergeCell ref="Z50:Z51"/>
    <mergeCell ref="AV36:AV37"/>
    <mergeCell ref="AU36:AU37"/>
    <mergeCell ref="AT36:AT37"/>
    <mergeCell ref="AS36:AS37"/>
    <mergeCell ref="AR36:AR37"/>
    <mergeCell ref="AQ36:AQ37"/>
    <mergeCell ref="AG36:AG37"/>
    <mergeCell ref="AF36:AF37"/>
    <mergeCell ref="AJ50:AJ51"/>
    <mergeCell ref="AI50:AI51"/>
    <mergeCell ref="AH50:AH51"/>
    <mergeCell ref="AT50:AT51"/>
    <mergeCell ref="AS50:AS51"/>
    <mergeCell ref="AR50:AR51"/>
    <mergeCell ref="AQ50:AQ51"/>
    <mergeCell ref="AO50:AO51"/>
    <mergeCell ref="AN50:AN51"/>
    <mergeCell ref="AK36:AK37"/>
    <mergeCell ref="AP58:AP59"/>
    <mergeCell ref="AQ58:AQ59"/>
    <mergeCell ref="AR58:AR59"/>
    <mergeCell ref="AS58:AS59"/>
    <mergeCell ref="AT58:AT59"/>
    <mergeCell ref="AY50:AY51"/>
    <mergeCell ref="J60:J61"/>
    <mergeCell ref="AB60:AB61"/>
    <mergeCell ref="AC60:AC61"/>
    <mergeCell ref="AD60:AD61"/>
    <mergeCell ref="AX60:AX61"/>
    <mergeCell ref="K60:K61"/>
    <mergeCell ref="AO60:AO61"/>
    <mergeCell ref="AP60:AP61"/>
    <mergeCell ref="AQ60:AQ61"/>
    <mergeCell ref="AR60:AR61"/>
    <mergeCell ref="AS60:AS61"/>
    <mergeCell ref="AT60:AT61"/>
    <mergeCell ref="AE60:AE61"/>
    <mergeCell ref="L60:L61"/>
    <mergeCell ref="M60:M61"/>
    <mergeCell ref="N60:N61"/>
    <mergeCell ref="O60:O61"/>
    <mergeCell ref="P60:P61"/>
    <mergeCell ref="AW60:AW61"/>
    <mergeCell ref="AW58:AW59"/>
    <mergeCell ref="AX58:AX59"/>
    <mergeCell ref="S60:S61"/>
    <mergeCell ref="T60:T61"/>
    <mergeCell ref="D45:E45"/>
    <mergeCell ref="G50:G51"/>
    <mergeCell ref="F50:F51"/>
    <mergeCell ref="D49:E49"/>
    <mergeCell ref="D52:E52"/>
    <mergeCell ref="D53:E53"/>
    <mergeCell ref="D54:E54"/>
    <mergeCell ref="D55:E55"/>
    <mergeCell ref="C56:E56"/>
    <mergeCell ref="AU58:AU59"/>
    <mergeCell ref="AV58:AV59"/>
    <mergeCell ref="J58:J59"/>
    <mergeCell ref="K58:K59"/>
    <mergeCell ref="L58:L59"/>
    <mergeCell ref="M58:M59"/>
    <mergeCell ref="AK60:AK61"/>
    <mergeCell ref="AL60:AL61"/>
    <mergeCell ref="AM60:AM61"/>
    <mergeCell ref="AN60:AN61"/>
    <mergeCell ref="AY58:AY59"/>
    <mergeCell ref="D57:E57"/>
    <mergeCell ref="AC58:AC59"/>
    <mergeCell ref="AD58:AD59"/>
    <mergeCell ref="AE58:AE59"/>
    <mergeCell ref="AF58:AF59"/>
    <mergeCell ref="AG58:AG59"/>
    <mergeCell ref="AH58:AH59"/>
    <mergeCell ref="AI58:AI59"/>
    <mergeCell ref="AJ58:AJ59"/>
    <mergeCell ref="AK58:AK59"/>
    <mergeCell ref="T58:T59"/>
    <mergeCell ref="U58:U59"/>
    <mergeCell ref="V58:V59"/>
    <mergeCell ref="W58:W59"/>
    <mergeCell ref="X58:X59"/>
    <mergeCell ref="Y58:Y59"/>
    <mergeCell ref="R58:R59"/>
    <mergeCell ref="S58:S59"/>
    <mergeCell ref="D58:D59"/>
    <mergeCell ref="F58:F59"/>
    <mergeCell ref="G58:G59"/>
    <mergeCell ref="H58:H59"/>
    <mergeCell ref="I58:I59"/>
    <mergeCell ref="C78:E78"/>
    <mergeCell ref="C79:E79"/>
    <mergeCell ref="C80:E80"/>
    <mergeCell ref="AL58:AL59"/>
    <mergeCell ref="AM58:AM59"/>
    <mergeCell ref="AN58:AN59"/>
    <mergeCell ref="AO58:AO59"/>
    <mergeCell ref="F60:F61"/>
    <mergeCell ref="C74:E74"/>
    <mergeCell ref="C75:E75"/>
    <mergeCell ref="C76:E76"/>
    <mergeCell ref="C77:E77"/>
    <mergeCell ref="H60:H61"/>
    <mergeCell ref="I60:I61"/>
    <mergeCell ref="R60:R61"/>
    <mergeCell ref="AF60:AF61"/>
    <mergeCell ref="W60:W61"/>
    <mergeCell ref="AG60:AG61"/>
    <mergeCell ref="AH60:AH61"/>
    <mergeCell ref="AI60:AI61"/>
    <mergeCell ref="AJ60:AJ61"/>
    <mergeCell ref="X60:X61"/>
    <mergeCell ref="Y60:Y61"/>
    <mergeCell ref="Z60:Z61"/>
  </mergeCells>
  <phoneticPr fontId="0" type="noConversion"/>
  <conditionalFormatting sqref="AP80 AF80 AK80 Q80 L80 AA80">
    <cfRule type="cellIs" dxfId="9" priority="14" stopIfTrue="1" operator="greaterThan">
      <formula>egz_s</formula>
    </cfRule>
    <cfRule type="cellIs" dxfId="8" priority="15" stopIfTrue="1" operator="greaterThan">
      <formula>egz_r-Q$80</formula>
    </cfRule>
  </conditionalFormatting>
  <conditionalFormatting sqref="Q79 V79 AA79 AF79 AK79 AP79 L79 AU79">
    <cfRule type="cellIs" dxfId="7" priority="16" stopIfTrue="1" operator="greaterThan">
      <formula>max_t</formula>
    </cfRule>
  </conditionalFormatting>
  <conditionalFormatting sqref="J78:J79">
    <cfRule type="cellIs" dxfId="6" priority="18" stopIfTrue="1" operator="notBetween">
      <formula>min_st*tyg</formula>
      <formula>tyg*max_st</formula>
    </cfRule>
  </conditionalFormatting>
  <conditionalFormatting sqref="V80">
    <cfRule type="cellIs" dxfId="5" priority="19" stopIfTrue="1" operator="greaterThan">
      <formula>egz_s</formula>
    </cfRule>
    <cfRule type="cellIs" dxfId="4" priority="20" stopIfTrue="1" operator="greaterThan">
      <formula>egz_r-AA$80</formula>
    </cfRule>
  </conditionalFormatting>
  <conditionalFormatting sqref="AU80">
    <cfRule type="cellIs" dxfId="3" priority="12" stopIfTrue="1" operator="greaterThan">
      <formula>egz_s</formula>
    </cfRule>
    <cfRule type="cellIs" dxfId="2" priority="13" stopIfTrue="1" operator="greaterThan">
      <formula>egz_r-AZ$80</formula>
    </cfRule>
  </conditionalFormatting>
  <conditionalFormatting sqref="AU80">
    <cfRule type="cellIs" dxfId="1" priority="8" stopIfTrue="1" operator="greaterThan">
      <formula>egz_s</formula>
    </cfRule>
    <cfRule type="cellIs" dxfId="0" priority="9" stopIfTrue="1" operator="greaterThan">
      <formula>egz_r-AZ$80</formula>
    </cfRule>
  </conditionalFormatting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V79 Q79 AF79 AK79 AP79 AU79 AA79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AA78:AD78 AU78:AX78 AM45:AM46 AM48:AM51 L31:AY42 AN45:AO51 AP43:AY51 AA45:AL51 L43:U51 L52:AY73 L75:AY77 AA44:AO44 V43:AE43 AG43:AJ43 AO43 L78:O78 Q78:T78 AF78:AI78 AK78:AN78 AP78:AS78 V78:Y78 Q8:AY8 AK10:AM10 AN10:AY19 N8:P13 Q10:AJ13 L10:M10 V25:Y29 V21:Z24 AB28 L21:L28 L12:M13 L14:AL19 AM12:AM19 Q21:Q28 AA26:AD27 AH21:AI29 M21:P29 AF21:AF29 AK21:AY29 AC28:AD29 AG21:AG26 AG28 L8:M8 AK12:AL12 AA28:AA29 AJ21:AJ28 AE26:AE28 R21:U29 Z25:Z28 AA21:AE25 V44:Z51"/>
  </dataValidations>
  <printOptions horizontalCentered="1" verticalCentered="1"/>
  <pageMargins left="0.19685039370078741" right="0.19685039370078741" top="0.15748031496062992" bottom="0.23622047244094491" header="0.19685039370078741" footer="0.15748031496062992"/>
  <pageSetup paperSize="9" scale="29" orientation="portrait" horizontalDpi="300" verticalDpi="300" r:id="rId1"/>
  <headerFooter alignWithMargins="0"/>
  <legacyDrawing r:id="rId2"/>
  <controls>
    <control shapeId="1043" r:id="rId3" name="CommandButton4"/>
    <control shapeId="1030" r:id="rId4" name="CommandButton3"/>
    <control shapeId="1029" r:id="rId5" name="CommandButton2"/>
    <control shapeId="1025" r:id="rId6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1">
    <pageSetUpPr fitToPage="1"/>
  </sheetPr>
  <dimension ref="A1:AS26"/>
  <sheetViews>
    <sheetView showGridLines="0" showZeros="0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D8" sqref="D8:D12"/>
    </sheetView>
  </sheetViews>
  <sheetFormatPr defaultRowHeight="12.75"/>
  <cols>
    <col min="1" max="1" width="8.140625" style="9" hidden="1" customWidth="1"/>
    <col min="2" max="2" width="11.7109375" style="9" customWidth="1"/>
    <col min="3" max="3" width="3.7109375" style="9" customWidth="1"/>
    <col min="4" max="4" width="41.85546875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16384" width="9.140625" style="9"/>
  </cols>
  <sheetData>
    <row r="1" spans="1:45" ht="15" customHeight="1">
      <c r="D1" s="31"/>
    </row>
    <row r="2" spans="1:45" ht="15" customHeight="1">
      <c r="D2" s="31"/>
      <c r="E2" s="10" t="s">
        <v>30</v>
      </c>
      <c r="F2" s="11" t="str">
        <f>Kierunek!G2</f>
        <v>Transport I-szy stopień, studia inżynierskie niestacjonarne</v>
      </c>
    </row>
    <row r="3" spans="1:45" ht="15" customHeight="1">
      <c r="C3" s="11"/>
      <c r="D3" s="31"/>
      <c r="E3" s="10"/>
      <c r="F3" s="11"/>
    </row>
    <row r="4" spans="1:45" ht="15" customHeight="1">
      <c r="C4" s="11"/>
      <c r="D4" s="31"/>
      <c r="E4" s="12"/>
    </row>
    <row r="5" spans="1:45" ht="13.5" customHeight="1">
      <c r="C5" s="631" t="s">
        <v>5</v>
      </c>
      <c r="D5" s="639" t="s">
        <v>40</v>
      </c>
      <c r="E5" s="636" t="s">
        <v>28</v>
      </c>
      <c r="F5" s="637"/>
      <c r="G5" s="637"/>
      <c r="H5" s="637"/>
      <c r="I5" s="637"/>
      <c r="J5" s="638"/>
      <c r="K5" s="633" t="s">
        <v>6</v>
      </c>
      <c r="L5" s="634"/>
      <c r="M5" s="634"/>
      <c r="N5" s="634"/>
      <c r="O5" s="635"/>
      <c r="P5" s="633" t="s">
        <v>7</v>
      </c>
      <c r="Q5" s="634"/>
      <c r="R5" s="634"/>
      <c r="S5" s="634"/>
      <c r="T5" s="635"/>
      <c r="U5" s="633" t="s">
        <v>8</v>
      </c>
      <c r="V5" s="634"/>
      <c r="W5" s="634"/>
      <c r="X5" s="634"/>
      <c r="Y5" s="635"/>
      <c r="Z5" s="633" t="s">
        <v>9</v>
      </c>
      <c r="AA5" s="634"/>
      <c r="AB5" s="634"/>
      <c r="AC5" s="634"/>
      <c r="AD5" s="635"/>
      <c r="AE5" s="633" t="s">
        <v>10</v>
      </c>
      <c r="AF5" s="634"/>
      <c r="AG5" s="634"/>
      <c r="AH5" s="634"/>
      <c r="AI5" s="635"/>
      <c r="AJ5" s="633" t="s">
        <v>11</v>
      </c>
      <c r="AK5" s="634"/>
      <c r="AL5" s="634"/>
      <c r="AM5" s="634"/>
      <c r="AN5" s="635"/>
      <c r="AO5" s="633" t="s">
        <v>12</v>
      </c>
      <c r="AP5" s="634"/>
      <c r="AQ5" s="634"/>
      <c r="AR5" s="634"/>
      <c r="AS5" s="635"/>
    </row>
    <row r="6" spans="1:45" ht="15" customHeight="1">
      <c r="A6" s="9">
        <v>2</v>
      </c>
      <c r="C6" s="632"/>
      <c r="D6" s="640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</row>
    <row r="7" spans="1:45" ht="0.75" customHeigh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3" si="0">SUM(E7:H7)</f>
        <v>0</v>
      </c>
      <c r="J7" s="35">
        <f t="shared" ref="J7:J13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</row>
    <row r="8" spans="1:45">
      <c r="A8" s="9">
        <v>1</v>
      </c>
      <c r="C8" s="76">
        <v>1</v>
      </c>
      <c r="D8" s="168"/>
      <c r="E8" s="77">
        <f t="shared" ref="E8:E13" si="2">tyg*SUMIF($K$6:$AS$6,E$6,$K8:$AS8)</f>
        <v>15</v>
      </c>
      <c r="F8" s="78">
        <f t="shared" ref="F8:H13" si="3">tyg*SUMIF($K$6:$AS$6,F$6,$K8:$AS8)</f>
        <v>15</v>
      </c>
      <c r="G8" s="78">
        <f t="shared" si="3"/>
        <v>0</v>
      </c>
      <c r="H8" s="79">
        <f t="shared" si="3"/>
        <v>0</v>
      </c>
      <c r="I8" s="76">
        <f>SUM(E8:H8)</f>
        <v>30</v>
      </c>
      <c r="J8" s="36">
        <f t="shared" si="1"/>
        <v>2.5</v>
      </c>
      <c r="K8" s="48"/>
      <c r="L8" s="49"/>
      <c r="M8" s="49"/>
      <c r="N8" s="47"/>
      <c r="O8" s="50"/>
      <c r="P8" s="48"/>
      <c r="Q8" s="49"/>
      <c r="R8" s="49"/>
      <c r="S8" s="47"/>
      <c r="T8" s="50"/>
      <c r="U8" s="48"/>
      <c r="V8" s="49"/>
      <c r="W8" s="49"/>
      <c r="X8" s="47"/>
      <c r="Y8" s="50"/>
      <c r="Z8" s="48"/>
      <c r="AA8" s="49"/>
      <c r="AB8" s="49"/>
      <c r="AC8" s="47"/>
      <c r="AD8" s="50"/>
      <c r="AE8" s="153">
        <v>1</v>
      </c>
      <c r="AF8" s="113">
        <v>1</v>
      </c>
      <c r="AG8" s="80"/>
      <c r="AH8" s="81"/>
      <c r="AI8" s="50">
        <v>2.5</v>
      </c>
      <c r="AJ8" s="48"/>
      <c r="AK8" s="49"/>
      <c r="AL8" s="49"/>
      <c r="AM8" s="47"/>
      <c r="AN8" s="50"/>
      <c r="AO8" s="48"/>
      <c r="AP8" s="49"/>
      <c r="AQ8" s="49"/>
      <c r="AR8" s="47"/>
      <c r="AS8" s="50"/>
    </row>
    <row r="9" spans="1:45" ht="40.5" customHeight="1">
      <c r="A9" s="9">
        <v>1</v>
      </c>
      <c r="C9" s="86">
        <v>2</v>
      </c>
      <c r="D9" s="94"/>
      <c r="E9" s="87">
        <f t="shared" si="2"/>
        <v>30</v>
      </c>
      <c r="F9" s="88">
        <f>tyg*SUMIF($K$6:$AS$6,F$6,$K9:$AS9)</f>
        <v>0</v>
      </c>
      <c r="G9" s="88">
        <f>tyg*SUMIF($K$6:$AS$6,G$6,$K9:$AS9)</f>
        <v>0</v>
      </c>
      <c r="H9" s="89">
        <f>tyg*SUMIF($K$6:$AS$6,H$6,$K9:$AS9)</f>
        <v>0</v>
      </c>
      <c r="I9" s="86">
        <f>SUM(E9:H9)</f>
        <v>30</v>
      </c>
      <c r="J9" s="61">
        <f t="shared" si="1"/>
        <v>3</v>
      </c>
      <c r="K9" s="62"/>
      <c r="L9" s="63"/>
      <c r="M9" s="63"/>
      <c r="N9" s="64"/>
      <c r="O9" s="65"/>
      <c r="P9" s="62">
        <v>2</v>
      </c>
      <c r="Q9" s="63"/>
      <c r="R9" s="63"/>
      <c r="S9" s="64"/>
      <c r="T9" s="65">
        <v>3</v>
      </c>
      <c r="U9" s="62"/>
      <c r="V9" s="63"/>
      <c r="W9" s="63"/>
      <c r="X9" s="64"/>
      <c r="Y9" s="65"/>
      <c r="Z9" s="62"/>
      <c r="AA9" s="63"/>
      <c r="AB9" s="63"/>
      <c r="AC9" s="64"/>
      <c r="AD9" s="65"/>
      <c r="AE9" s="62"/>
      <c r="AF9" s="63"/>
      <c r="AG9" s="63"/>
      <c r="AH9" s="64"/>
      <c r="AI9" s="65"/>
      <c r="AJ9" s="62"/>
      <c r="AK9" s="63"/>
      <c r="AL9" s="63"/>
      <c r="AM9" s="64"/>
      <c r="AN9" s="65"/>
      <c r="AO9" s="62"/>
      <c r="AP9" s="63"/>
      <c r="AQ9" s="63"/>
      <c r="AR9" s="64"/>
      <c r="AS9" s="65"/>
    </row>
    <row r="10" spans="1:45" ht="13.5" customHeight="1">
      <c r="A10" s="9">
        <v>1</v>
      </c>
      <c r="C10" s="23">
        <v>3</v>
      </c>
      <c r="D10" s="90"/>
      <c r="E10" s="37">
        <f t="shared" si="2"/>
        <v>0</v>
      </c>
      <c r="F10" s="38">
        <f t="shared" si="3"/>
        <v>0</v>
      </c>
      <c r="G10" s="38">
        <f t="shared" si="3"/>
        <v>30</v>
      </c>
      <c r="H10" s="39">
        <f t="shared" si="3"/>
        <v>0</v>
      </c>
      <c r="I10" s="23">
        <f t="shared" si="0"/>
        <v>30</v>
      </c>
      <c r="J10" s="40">
        <f t="shared" si="1"/>
        <v>1.5</v>
      </c>
      <c r="K10" s="24"/>
      <c r="L10" s="25"/>
      <c r="M10" s="25"/>
      <c r="N10" s="26"/>
      <c r="O10" s="27"/>
      <c r="P10" s="91"/>
      <c r="Q10" s="92"/>
      <c r="R10" s="92"/>
      <c r="S10" s="93"/>
      <c r="T10" s="27"/>
      <c r="U10" s="91"/>
      <c r="V10" s="154"/>
      <c r="W10" s="111">
        <v>2</v>
      </c>
      <c r="X10" s="93"/>
      <c r="Y10" s="27">
        <v>1.5</v>
      </c>
      <c r="Z10" s="24"/>
      <c r="AA10" s="25"/>
      <c r="AB10" s="25"/>
      <c r="AC10" s="26"/>
      <c r="AD10" s="27"/>
      <c r="AE10" s="24"/>
      <c r="AF10" s="25"/>
      <c r="AG10" s="25"/>
      <c r="AH10" s="26"/>
      <c r="AI10" s="27"/>
      <c r="AJ10" s="24"/>
      <c r="AK10" s="25"/>
      <c r="AL10" s="25"/>
      <c r="AM10" s="26"/>
      <c r="AN10" s="27"/>
      <c r="AO10" s="24"/>
      <c r="AP10" s="25"/>
      <c r="AQ10" s="25"/>
      <c r="AR10" s="26"/>
      <c r="AS10" s="27"/>
    </row>
    <row r="11" spans="1:45" ht="66.75" customHeight="1">
      <c r="A11" s="9">
        <v>1</v>
      </c>
      <c r="C11" s="95">
        <v>4</v>
      </c>
      <c r="D11" s="169"/>
      <c r="E11" s="96">
        <f t="shared" si="2"/>
        <v>30</v>
      </c>
      <c r="F11" s="97">
        <f t="shared" si="3"/>
        <v>0</v>
      </c>
      <c r="G11" s="97">
        <f t="shared" si="3"/>
        <v>0</v>
      </c>
      <c r="H11" s="98">
        <f t="shared" si="3"/>
        <v>0</v>
      </c>
      <c r="I11" s="95">
        <f t="shared" si="0"/>
        <v>30</v>
      </c>
      <c r="J11" s="66">
        <f t="shared" si="1"/>
        <v>2</v>
      </c>
      <c r="K11" s="70"/>
      <c r="L11" s="67"/>
      <c r="M11" s="67"/>
      <c r="N11" s="68"/>
      <c r="O11" s="69"/>
      <c r="P11" s="70"/>
      <c r="Q11" s="67"/>
      <c r="R11" s="67"/>
      <c r="S11" s="68"/>
      <c r="T11" s="69"/>
      <c r="U11" s="70"/>
      <c r="V11" s="67"/>
      <c r="W11" s="67"/>
      <c r="X11" s="68"/>
      <c r="Y11" s="69"/>
      <c r="Z11" s="112">
        <v>2</v>
      </c>
      <c r="AA11" s="74"/>
      <c r="AB11" s="74"/>
      <c r="AC11" s="75"/>
      <c r="AD11" s="69">
        <v>2</v>
      </c>
      <c r="AE11" s="70"/>
      <c r="AF11" s="67"/>
      <c r="AG11" s="67"/>
      <c r="AH11" s="68"/>
      <c r="AI11" s="69"/>
      <c r="AJ11" s="70"/>
      <c r="AK11" s="67"/>
      <c r="AL11" s="67"/>
      <c r="AM11" s="68"/>
      <c r="AN11" s="69"/>
      <c r="AO11" s="70"/>
      <c r="AP11" s="67"/>
      <c r="AQ11" s="67"/>
      <c r="AR11" s="68"/>
      <c r="AS11" s="69"/>
    </row>
    <row r="12" spans="1:45" ht="76.5" customHeight="1">
      <c r="A12" s="9">
        <v>1</v>
      </c>
      <c r="C12" s="82">
        <v>5</v>
      </c>
      <c r="D12" s="170"/>
      <c r="E12" s="83">
        <f t="shared" si="2"/>
        <v>15</v>
      </c>
      <c r="F12" s="84">
        <f>tyg*SUMIF($K$6:$AS$6,F$6,$K12:$AS12)</f>
        <v>15</v>
      </c>
      <c r="G12" s="84">
        <f>tyg*SUMIF($K$6:$AS$6,G$6,$K12:$AS12)</f>
        <v>0</v>
      </c>
      <c r="H12" s="85">
        <f>tyg*SUMIF($K$6:$AS$6,H$6,$K12:$AS12)</f>
        <v>0</v>
      </c>
      <c r="I12" s="82">
        <f>SUM(E12:H12)</f>
        <v>30</v>
      </c>
      <c r="J12" s="54">
        <f t="shared" si="1"/>
        <v>2</v>
      </c>
      <c r="K12" s="57"/>
      <c r="L12" s="58"/>
      <c r="M12" s="58"/>
      <c r="N12" s="59"/>
      <c r="O12" s="60"/>
      <c r="P12" s="57"/>
      <c r="Q12" s="58"/>
      <c r="R12" s="58"/>
      <c r="S12" s="59"/>
      <c r="T12" s="60"/>
      <c r="U12" s="57"/>
      <c r="V12" s="58"/>
      <c r="W12" s="58"/>
      <c r="X12" s="59"/>
      <c r="Y12" s="60"/>
      <c r="Z12" s="57"/>
      <c r="AA12" s="58"/>
      <c r="AB12" s="58"/>
      <c r="AC12" s="59"/>
      <c r="AD12" s="60"/>
      <c r="AE12" s="55">
        <v>1</v>
      </c>
      <c r="AF12" s="56">
        <v>1</v>
      </c>
      <c r="AG12" s="58"/>
      <c r="AH12" s="59"/>
      <c r="AI12" s="60">
        <v>2</v>
      </c>
      <c r="AJ12" s="57"/>
      <c r="AK12" s="58"/>
      <c r="AL12" s="58"/>
      <c r="AM12" s="59"/>
      <c r="AN12" s="60"/>
      <c r="AO12" s="57"/>
      <c r="AP12" s="58"/>
      <c r="AQ12" s="58"/>
      <c r="AR12" s="59"/>
      <c r="AS12" s="60"/>
    </row>
    <row r="13" spans="1:45" ht="13.5" hidden="1" customHeight="1">
      <c r="A13" s="9">
        <v>1</v>
      </c>
      <c r="C13" s="23"/>
      <c r="D13" s="71"/>
      <c r="E13" s="37">
        <f t="shared" si="2"/>
        <v>0</v>
      </c>
      <c r="F13" s="38">
        <f t="shared" si="3"/>
        <v>0</v>
      </c>
      <c r="G13" s="38">
        <f t="shared" si="3"/>
        <v>0</v>
      </c>
      <c r="H13" s="39">
        <f t="shared" si="3"/>
        <v>0</v>
      </c>
      <c r="I13" s="23">
        <f t="shared" si="0"/>
        <v>0</v>
      </c>
      <c r="J13" s="40">
        <f t="shared" si="1"/>
        <v>0</v>
      </c>
      <c r="K13" s="24"/>
      <c r="L13" s="25"/>
      <c r="M13" s="25"/>
      <c r="N13" s="26"/>
      <c r="O13" s="27"/>
      <c r="P13" s="24"/>
      <c r="Q13" s="25"/>
      <c r="R13" s="25"/>
      <c r="S13" s="26"/>
      <c r="T13" s="27"/>
      <c r="U13" s="24"/>
      <c r="V13" s="25"/>
      <c r="W13" s="25"/>
      <c r="X13" s="26"/>
      <c r="Y13" s="27"/>
      <c r="Z13" s="24"/>
      <c r="AA13" s="25"/>
      <c r="AB13" s="25"/>
      <c r="AC13" s="26"/>
      <c r="AD13" s="27"/>
      <c r="AE13" s="24"/>
      <c r="AF13" s="25"/>
      <c r="AG13" s="25"/>
      <c r="AH13" s="26"/>
      <c r="AI13" s="27"/>
      <c r="AJ13" s="24"/>
      <c r="AK13" s="25"/>
      <c r="AL13" s="25"/>
      <c r="AM13" s="26"/>
      <c r="AN13" s="27"/>
      <c r="AO13" s="24"/>
      <c r="AP13" s="25"/>
      <c r="AQ13" s="25"/>
      <c r="AR13" s="26"/>
      <c r="AS13" s="27"/>
    </row>
    <row r="14" spans="1:45" ht="13.5" customHeight="1">
      <c r="A14" s="9">
        <v>2</v>
      </c>
      <c r="C14" s="646" t="s">
        <v>29</v>
      </c>
      <c r="D14" s="647"/>
      <c r="E14" s="41">
        <f t="shared" ref="E14:K14" si="4">SUM(E7:E13)</f>
        <v>90</v>
      </c>
      <c r="F14" s="42">
        <f t="shared" si="4"/>
        <v>30</v>
      </c>
      <c r="G14" s="42">
        <f t="shared" si="4"/>
        <v>30</v>
      </c>
      <c r="H14" s="43">
        <f t="shared" si="4"/>
        <v>0</v>
      </c>
      <c r="I14" s="652">
        <f t="shared" si="4"/>
        <v>150</v>
      </c>
      <c r="J14" s="644">
        <f t="shared" si="4"/>
        <v>11</v>
      </c>
      <c r="K14" s="44">
        <f t="shared" si="4"/>
        <v>0</v>
      </c>
      <c r="L14" s="45">
        <f>SUM(L7:L13)-SUMIF($D$7:$D$13,"WF",L7:L13)</f>
        <v>0</v>
      </c>
      <c r="M14" s="45">
        <f>SUM(M7:M13)</f>
        <v>0</v>
      </c>
      <c r="N14" s="46">
        <f>SUM(N7:N13)</f>
        <v>0</v>
      </c>
      <c r="O14" s="644">
        <f>SUM(O7:O13)</f>
        <v>0</v>
      </c>
      <c r="P14" s="44">
        <f>SUM(P7:P13)</f>
        <v>2</v>
      </c>
      <c r="Q14" s="45">
        <f>SUM(Q7:Q13)-SUMIF($D$7:$D$13,"WF",Q7:Q13)</f>
        <v>0</v>
      </c>
      <c r="R14" s="45">
        <f>SUM(R7:R13)</f>
        <v>0</v>
      </c>
      <c r="S14" s="46">
        <f>SUM(S7:S13)</f>
        <v>0</v>
      </c>
      <c r="T14" s="644">
        <f>SUM(T7:T13)</f>
        <v>3</v>
      </c>
      <c r="U14" s="44">
        <f>SUM(U7:U13)</f>
        <v>0</v>
      </c>
      <c r="V14" s="45">
        <f>SUM(V7:V13)-SUMIF($D$7:$D$13,"WF",V7:V13)</f>
        <v>0</v>
      </c>
      <c r="W14" s="45">
        <f>SUM(W7:W13)</f>
        <v>2</v>
      </c>
      <c r="X14" s="46">
        <f>SUM(X7:X13)</f>
        <v>0</v>
      </c>
      <c r="Y14" s="644">
        <f>SUM(Y7:Y13)</f>
        <v>1.5</v>
      </c>
      <c r="Z14" s="44">
        <f>SUM(Z7:Z13)</f>
        <v>2</v>
      </c>
      <c r="AA14" s="45">
        <f>SUM(AA7:AA13)-SUMIF($D$7:$D$13,"WF",AA7:AA13)</f>
        <v>0</v>
      </c>
      <c r="AB14" s="45">
        <f>SUM(AB7:AB13)</f>
        <v>0</v>
      </c>
      <c r="AC14" s="46">
        <f>SUM(AC7:AC13)</f>
        <v>0</v>
      </c>
      <c r="AD14" s="644">
        <f>SUM(AD7:AD13)</f>
        <v>2</v>
      </c>
      <c r="AE14" s="44">
        <f>SUM(AE7:AE13)</f>
        <v>2</v>
      </c>
      <c r="AF14" s="45">
        <f>SUM(AF7:AF13)-SUMIF($D$7:$D$13,"WF",AF7:AF13)</f>
        <v>2</v>
      </c>
      <c r="AG14" s="45">
        <f>SUM(AG7:AG13)</f>
        <v>0</v>
      </c>
      <c r="AH14" s="46">
        <f>SUM(AH7:AH13)</f>
        <v>0</v>
      </c>
      <c r="AI14" s="644">
        <f>SUM(AI7:AI13)</f>
        <v>4.5</v>
      </c>
      <c r="AJ14" s="44">
        <f>SUM(AJ7:AJ13)</f>
        <v>0</v>
      </c>
      <c r="AK14" s="45">
        <f>SUM(AK7:AK13)-SUMIF($D$7:$D$13,"WF",AK7:AK13)</f>
        <v>0</v>
      </c>
      <c r="AL14" s="45">
        <f t="shared" ref="AL14:AS14" si="5">SUM(AL7:AL13)</f>
        <v>0</v>
      </c>
      <c r="AM14" s="46">
        <f t="shared" si="5"/>
        <v>0</v>
      </c>
      <c r="AN14" s="644">
        <f t="shared" si="5"/>
        <v>0</v>
      </c>
      <c r="AO14" s="44">
        <f t="shared" si="5"/>
        <v>0</v>
      </c>
      <c r="AP14" s="45">
        <f t="shared" si="5"/>
        <v>0</v>
      </c>
      <c r="AQ14" s="45">
        <f t="shared" si="5"/>
        <v>0</v>
      </c>
      <c r="AR14" s="46">
        <f t="shared" si="5"/>
        <v>0</v>
      </c>
      <c r="AS14" s="644">
        <f t="shared" si="5"/>
        <v>0</v>
      </c>
    </row>
    <row r="15" spans="1:45" ht="13.5" customHeight="1">
      <c r="C15" s="648"/>
      <c r="D15" s="649"/>
      <c r="E15" s="641" t="str">
        <f>CONCATENATE(SUM(K15:AS15)," godz. x ",tyg," tygodni")</f>
        <v>10 godz. x 15 tygodni</v>
      </c>
      <c r="F15" s="642"/>
      <c r="G15" s="642"/>
      <c r="H15" s="642"/>
      <c r="I15" s="653"/>
      <c r="J15" s="645"/>
      <c r="K15" s="641">
        <f>SUM(K14:N14)</f>
        <v>0</v>
      </c>
      <c r="L15" s="642"/>
      <c r="M15" s="642"/>
      <c r="N15" s="643"/>
      <c r="O15" s="645"/>
      <c r="P15" s="641">
        <f>SUM(P14:S14)</f>
        <v>2</v>
      </c>
      <c r="Q15" s="642"/>
      <c r="R15" s="642"/>
      <c r="S15" s="643"/>
      <c r="T15" s="645"/>
      <c r="U15" s="641">
        <f>SUM(U14:X14)</f>
        <v>2</v>
      </c>
      <c r="V15" s="642"/>
      <c r="W15" s="642"/>
      <c r="X15" s="643"/>
      <c r="Y15" s="645"/>
      <c r="Z15" s="641">
        <f>SUM(Z14:AC14)</f>
        <v>2</v>
      </c>
      <c r="AA15" s="642"/>
      <c r="AB15" s="642"/>
      <c r="AC15" s="643"/>
      <c r="AD15" s="645"/>
      <c r="AE15" s="641">
        <f>SUM(AE14:AH14)</f>
        <v>4</v>
      </c>
      <c r="AF15" s="642"/>
      <c r="AG15" s="642"/>
      <c r="AH15" s="643"/>
      <c r="AI15" s="645"/>
      <c r="AJ15" s="641">
        <f>SUM(AJ14:AM14)</f>
        <v>0</v>
      </c>
      <c r="AK15" s="642"/>
      <c r="AL15" s="642"/>
      <c r="AM15" s="643"/>
      <c r="AN15" s="645"/>
      <c r="AO15" s="641">
        <f>SUM(AO14:AR14)</f>
        <v>0</v>
      </c>
      <c r="AP15" s="642"/>
      <c r="AQ15" s="642"/>
      <c r="AR15" s="643"/>
      <c r="AS15" s="645"/>
    </row>
    <row r="16" spans="1:45" ht="13.5" customHeight="1">
      <c r="C16" s="650" t="s">
        <v>35</v>
      </c>
      <c r="D16" s="651"/>
      <c r="E16" s="28" t="e">
        <f ca="1">SUM(K16:AS16)</f>
        <v>#NAME?</v>
      </c>
      <c r="K16" s="28" t="e">
        <f ca="1">LiczbaEgz(K7:N13)</f>
        <v>#NAME?</v>
      </c>
      <c r="P16" s="28" t="e">
        <f ca="1">LiczbaEgz(P7:S13)</f>
        <v>#NAME?</v>
      </c>
      <c r="U16" s="28" t="e">
        <f ca="1">LiczbaEgz(U7:X13)</f>
        <v>#NAME?</v>
      </c>
      <c r="Z16" s="28" t="e">
        <f ca="1">LiczbaEgz(Z7:AC13)</f>
        <v>#NAME?</v>
      </c>
      <c r="AE16" s="28" t="e">
        <f ca="1">LiczbaEgz(AE7:AH13)</f>
        <v>#NAME?</v>
      </c>
      <c r="AJ16" s="28" t="e">
        <f ca="1">LiczbaEgz(AJ7:AM13)</f>
        <v>#NAME?</v>
      </c>
      <c r="AO16" s="28" t="e">
        <f ca="1">LiczbaEgz(AO7:AR13)</f>
        <v>#NAME?</v>
      </c>
    </row>
    <row r="17" spans="4:33">
      <c r="D17" s="31"/>
    </row>
    <row r="18" spans="4:33" ht="13.5" thickBot="1">
      <c r="D18" s="31"/>
      <c r="AE18" s="159">
        <v>2</v>
      </c>
      <c r="AF18" s="160">
        <v>1</v>
      </c>
      <c r="AG18" s="9" t="s">
        <v>42</v>
      </c>
    </row>
    <row r="19" spans="4:33" ht="14.25" thickTop="1" thickBot="1">
      <c r="D19" s="31"/>
      <c r="AE19" s="161">
        <v>2</v>
      </c>
      <c r="AF19" s="162"/>
    </row>
    <row r="20" spans="4:33" ht="13.5" thickTop="1">
      <c r="D20" s="31"/>
      <c r="AE20" s="163">
        <v>2</v>
      </c>
      <c r="AF20" s="164">
        <v>1</v>
      </c>
      <c r="AG20" s="9" t="s">
        <v>43</v>
      </c>
    </row>
    <row r="21" spans="4:33">
      <c r="D21" s="31"/>
      <c r="AE21" s="165">
        <v>2</v>
      </c>
      <c r="AF21" s="166"/>
    </row>
    <row r="22" spans="4:33">
      <c r="D22" s="31"/>
    </row>
    <row r="23" spans="4:33">
      <c r="D23" s="31"/>
    </row>
    <row r="24" spans="4:33">
      <c r="D24" s="31"/>
    </row>
    <row r="26" spans="4:33">
      <c r="D26" s="31"/>
    </row>
  </sheetData>
  <mergeCells count="29">
    <mergeCell ref="C14:D15"/>
    <mergeCell ref="C16:D16"/>
    <mergeCell ref="K15:N15"/>
    <mergeCell ref="T14:T15"/>
    <mergeCell ref="E15:H15"/>
    <mergeCell ref="I14:I15"/>
    <mergeCell ref="J14:J15"/>
    <mergeCell ref="O14:O15"/>
    <mergeCell ref="P15:S15"/>
    <mergeCell ref="Z15:AC15"/>
    <mergeCell ref="AE15:AH15"/>
    <mergeCell ref="AD14:AD15"/>
    <mergeCell ref="U15:X15"/>
    <mergeCell ref="Y14:Y15"/>
    <mergeCell ref="AO15:AR15"/>
    <mergeCell ref="AI14:AI15"/>
    <mergeCell ref="AN14:AN15"/>
    <mergeCell ref="AO5:AS5"/>
    <mergeCell ref="AS14:AS15"/>
    <mergeCell ref="AJ5:AN5"/>
    <mergeCell ref="AJ15:AM15"/>
    <mergeCell ref="C5:C6"/>
    <mergeCell ref="U5:Y5"/>
    <mergeCell ref="Z5:AD5"/>
    <mergeCell ref="AE5:AI5"/>
    <mergeCell ref="K5:O5"/>
    <mergeCell ref="P5:T5"/>
    <mergeCell ref="E5:J5"/>
    <mergeCell ref="D5:D6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3:N15 AN14 AD14 AJ14:AM15 Z14:AC15 AS14 AI14 Y14 AO14:AR15 AE14:AH15 U14:X15 U13:AS13 T13:T14 P13:S15 O13:O14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S12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3" fitToHeight="10" orientation="landscape" horizontalDpi="300" verticalDpi="300" r:id="rId1"/>
  <headerFooter alignWithMargins="0"/>
  <legacyDrawing r:id="rId2"/>
  <controls>
    <control shapeId="5123" r:id="rId3" name="CommandButton3"/>
    <control shapeId="5122" r:id="rId4" name="CommandButton2"/>
    <control shapeId="5121" r:id="rId5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11">
    <pageSetUpPr fitToPage="1"/>
  </sheetPr>
  <dimension ref="A1:AS24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D8" sqref="D8:D10"/>
    </sheetView>
  </sheetViews>
  <sheetFormatPr defaultRowHeight="12.75"/>
  <cols>
    <col min="1" max="1" width="8.140625" style="9" hidden="1" customWidth="1"/>
    <col min="2" max="2" width="11.7109375" style="9" customWidth="1"/>
    <col min="3" max="3" width="3.7109375" style="9" customWidth="1"/>
    <col min="4" max="4" width="36.85546875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16384" width="9.140625" style="9"/>
  </cols>
  <sheetData>
    <row r="1" spans="1:45" ht="15" customHeight="1">
      <c r="D1" s="31"/>
    </row>
    <row r="2" spans="1:45" ht="15" customHeight="1">
      <c r="D2" s="31"/>
      <c r="E2" s="10" t="s">
        <v>30</v>
      </c>
      <c r="F2" s="11" t="str">
        <f>Kierunek!G2</f>
        <v>Transport I-szy stopień, studia inżynierskie niestacjonarne</v>
      </c>
    </row>
    <row r="3" spans="1:45" ht="15" customHeight="1">
      <c r="C3" s="11"/>
      <c r="D3" s="31"/>
      <c r="E3" s="10"/>
      <c r="F3" s="11"/>
    </row>
    <row r="4" spans="1:45" ht="15" customHeight="1">
      <c r="C4" s="11"/>
      <c r="D4" s="31"/>
      <c r="E4" s="12"/>
    </row>
    <row r="5" spans="1:45" ht="13.5" customHeight="1">
      <c r="C5" s="631" t="s">
        <v>5</v>
      </c>
      <c r="D5" s="639" t="s">
        <v>39</v>
      </c>
      <c r="E5" s="636" t="s">
        <v>28</v>
      </c>
      <c r="F5" s="637"/>
      <c r="G5" s="637"/>
      <c r="H5" s="637"/>
      <c r="I5" s="637"/>
      <c r="J5" s="638"/>
      <c r="K5" s="633" t="s">
        <v>6</v>
      </c>
      <c r="L5" s="634"/>
      <c r="M5" s="634"/>
      <c r="N5" s="634"/>
      <c r="O5" s="635"/>
      <c r="P5" s="633" t="s">
        <v>7</v>
      </c>
      <c r="Q5" s="634"/>
      <c r="R5" s="634"/>
      <c r="S5" s="634"/>
      <c r="T5" s="635"/>
      <c r="U5" s="633" t="s">
        <v>8</v>
      </c>
      <c r="V5" s="634"/>
      <c r="W5" s="634"/>
      <c r="X5" s="634"/>
      <c r="Y5" s="635"/>
      <c r="Z5" s="633" t="s">
        <v>9</v>
      </c>
      <c r="AA5" s="634"/>
      <c r="AB5" s="634"/>
      <c r="AC5" s="634"/>
      <c r="AD5" s="635"/>
      <c r="AE5" s="633" t="s">
        <v>10</v>
      </c>
      <c r="AF5" s="634"/>
      <c r="AG5" s="634"/>
      <c r="AH5" s="634"/>
      <c r="AI5" s="635"/>
      <c r="AJ5" s="633" t="s">
        <v>11</v>
      </c>
      <c r="AK5" s="634"/>
      <c r="AL5" s="634"/>
      <c r="AM5" s="634"/>
      <c r="AN5" s="635"/>
      <c r="AO5" s="633" t="s">
        <v>12</v>
      </c>
      <c r="AP5" s="634"/>
      <c r="AQ5" s="634"/>
      <c r="AR5" s="634"/>
      <c r="AS5" s="635"/>
    </row>
    <row r="6" spans="1:45" ht="15" customHeight="1">
      <c r="A6" s="9">
        <v>2</v>
      </c>
      <c r="C6" s="632"/>
      <c r="D6" s="640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</row>
    <row r="7" spans="1:45" ht="0.75" customHeight="1">
      <c r="A7" s="9">
        <v>1</v>
      </c>
      <c r="C7" s="76"/>
      <c r="D7" s="171"/>
      <c r="E7" s="77">
        <f>tyg*SUMIF($K$6:$AS$6,E$6,$K7:$AS7)</f>
        <v>0</v>
      </c>
      <c r="F7" s="78">
        <f>tyg*SUMIF($K$6:$AS$6,F$6,$K7:$AS7)</f>
        <v>0</v>
      </c>
      <c r="G7" s="78">
        <f>tyg*SUMIF($K$6:$AS$6,G$6,$K7:$AS7)</f>
        <v>0</v>
      </c>
      <c r="H7" s="79">
        <f>tyg*SUMIF($K$6:$AS$6,H$6,$K7:$AS7)</f>
        <v>0</v>
      </c>
      <c r="I7" s="76">
        <f>SUM(E7:H7)</f>
        <v>0</v>
      </c>
      <c r="J7" s="36">
        <f>SUMIF($K$6:$AS$6,J$6,$K7:$AS7)</f>
        <v>0</v>
      </c>
      <c r="K7" s="48"/>
      <c r="L7" s="49"/>
      <c r="M7" s="49"/>
      <c r="N7" s="47"/>
      <c r="O7" s="50"/>
      <c r="P7" s="48"/>
      <c r="Q7" s="49"/>
      <c r="R7" s="49"/>
      <c r="S7" s="47"/>
      <c r="T7" s="50"/>
      <c r="U7" s="48"/>
      <c r="V7" s="49"/>
      <c r="W7" s="49"/>
      <c r="X7" s="47"/>
      <c r="Y7" s="50"/>
      <c r="Z7" s="48"/>
      <c r="AA7" s="49"/>
      <c r="AB7" s="49"/>
      <c r="AC7" s="47"/>
      <c r="AD7" s="50"/>
      <c r="AE7" s="48"/>
      <c r="AF7" s="49"/>
      <c r="AG7" s="49"/>
      <c r="AH7" s="47"/>
      <c r="AI7" s="50"/>
      <c r="AJ7" s="48"/>
      <c r="AK7" s="49"/>
      <c r="AL7" s="49"/>
      <c r="AM7" s="47"/>
      <c r="AN7" s="50"/>
      <c r="AO7" s="48"/>
      <c r="AP7" s="49"/>
      <c r="AQ7" s="49"/>
      <c r="AR7" s="47"/>
      <c r="AS7" s="50"/>
    </row>
    <row r="8" spans="1:45" ht="94.5" customHeight="1">
      <c r="A8" s="9">
        <v>1</v>
      </c>
      <c r="C8" s="99">
        <v>1</v>
      </c>
      <c r="D8" s="116"/>
      <c r="E8" s="101">
        <f>tyg*SUMIF($K$6:$AS$6,E$6,$K8:$AS8)</f>
        <v>15</v>
      </c>
      <c r="F8" s="102">
        <f t="shared" ref="F8:H11" si="0">tyg*SUMIF($K$6:$AS$6,F$6,$K8:$AS8)</f>
        <v>15</v>
      </c>
      <c r="G8" s="102">
        <f t="shared" si="0"/>
        <v>0</v>
      </c>
      <c r="H8" s="103">
        <f t="shared" si="0"/>
        <v>0</v>
      </c>
      <c r="I8" s="99">
        <f>SUM(E8:H8)</f>
        <v>30</v>
      </c>
      <c r="J8" s="104">
        <f>SUMIF($K$6:$AS$6,J$6,$K8:$AS8)</f>
        <v>2.5</v>
      </c>
      <c r="K8" s="105"/>
      <c r="L8" s="106"/>
      <c r="M8" s="106"/>
      <c r="N8" s="107"/>
      <c r="O8" s="108"/>
      <c r="P8" s="105"/>
      <c r="Q8" s="106"/>
      <c r="R8" s="106"/>
      <c r="S8" s="107"/>
      <c r="T8" s="108"/>
      <c r="U8" s="105"/>
      <c r="V8" s="106"/>
      <c r="W8" s="106"/>
      <c r="X8" s="107"/>
      <c r="Y8" s="108"/>
      <c r="Z8" s="105"/>
      <c r="AA8" s="106"/>
      <c r="AB8" s="106"/>
      <c r="AC8" s="107"/>
      <c r="AD8" s="108"/>
      <c r="AE8" s="157">
        <v>1</v>
      </c>
      <c r="AF8" s="158">
        <v>1</v>
      </c>
      <c r="AG8" s="73"/>
      <c r="AH8" s="109"/>
      <c r="AI8" s="108">
        <v>2.5</v>
      </c>
      <c r="AJ8" s="105"/>
      <c r="AK8" s="106"/>
      <c r="AL8" s="106"/>
      <c r="AM8" s="107"/>
      <c r="AN8" s="108"/>
      <c r="AO8" s="105"/>
      <c r="AP8" s="106"/>
      <c r="AQ8" s="106"/>
      <c r="AR8" s="107"/>
      <c r="AS8" s="108"/>
    </row>
    <row r="9" spans="1:45" ht="96" customHeight="1">
      <c r="A9" s="9">
        <v>1</v>
      </c>
      <c r="C9" s="95">
        <v>2</v>
      </c>
      <c r="D9" s="169"/>
      <c r="E9" s="96">
        <f>tyg*SUMIF($K$6:$AS$6,E$6,$K9:$AS9)</f>
        <v>30</v>
      </c>
      <c r="F9" s="97">
        <f t="shared" si="0"/>
        <v>0</v>
      </c>
      <c r="G9" s="97">
        <f t="shared" si="0"/>
        <v>0</v>
      </c>
      <c r="H9" s="98">
        <f t="shared" si="0"/>
        <v>0</v>
      </c>
      <c r="I9" s="95">
        <f>SUM(E9:H9)</f>
        <v>30</v>
      </c>
      <c r="J9" s="66">
        <f>SUMIF($K$6:$AS$6,J$6,$K9:$AS9)</f>
        <v>2.5</v>
      </c>
      <c r="K9" s="70"/>
      <c r="L9" s="67"/>
      <c r="M9" s="67"/>
      <c r="N9" s="68"/>
      <c r="O9" s="69"/>
      <c r="P9" s="70"/>
      <c r="Q9" s="67"/>
      <c r="R9" s="67"/>
      <c r="S9" s="68"/>
      <c r="T9" s="69"/>
      <c r="U9" s="70"/>
      <c r="V9" s="67"/>
      <c r="W9" s="67"/>
      <c r="X9" s="68"/>
      <c r="Y9" s="69"/>
      <c r="Z9" s="70"/>
      <c r="AA9" s="67"/>
      <c r="AB9" s="67"/>
      <c r="AC9" s="68"/>
      <c r="AD9" s="69"/>
      <c r="AE9" s="70"/>
      <c r="AF9" s="67"/>
      <c r="AG9" s="67"/>
      <c r="AH9" s="68"/>
      <c r="AI9" s="69"/>
      <c r="AJ9" s="167">
        <v>2</v>
      </c>
      <c r="AK9" s="115"/>
      <c r="AL9" s="74"/>
      <c r="AM9" s="75"/>
      <c r="AN9" s="69">
        <v>2.5</v>
      </c>
      <c r="AO9" s="70"/>
      <c r="AP9" s="67"/>
      <c r="AQ9" s="67"/>
      <c r="AR9" s="68"/>
      <c r="AS9" s="69"/>
    </row>
    <row r="10" spans="1:45" ht="60" customHeight="1">
      <c r="A10" s="9">
        <v>1</v>
      </c>
      <c r="C10" s="95">
        <v>3</v>
      </c>
      <c r="D10" s="110"/>
      <c r="E10" s="96">
        <f>tyg*SUMIF($K$6:$AS$6,E$6,$K10:$AS10)</f>
        <v>15</v>
      </c>
      <c r="F10" s="97">
        <f t="shared" si="0"/>
        <v>15</v>
      </c>
      <c r="G10" s="97">
        <f t="shared" si="0"/>
        <v>0</v>
      </c>
      <c r="H10" s="98">
        <f t="shared" si="0"/>
        <v>0</v>
      </c>
      <c r="I10" s="95">
        <f>SUM(E10:H10)</f>
        <v>30</v>
      </c>
      <c r="J10" s="66">
        <f>SUMIF($K$6:$AS$6,J$6,$K10:$AS10)</f>
        <v>2.5</v>
      </c>
      <c r="K10" s="70"/>
      <c r="L10" s="67"/>
      <c r="M10" s="67"/>
      <c r="N10" s="68"/>
      <c r="O10" s="69"/>
      <c r="P10" s="70"/>
      <c r="Q10" s="67"/>
      <c r="R10" s="67"/>
      <c r="S10" s="68"/>
      <c r="T10" s="69"/>
      <c r="U10" s="70"/>
      <c r="V10" s="67"/>
      <c r="W10" s="67"/>
      <c r="X10" s="68"/>
      <c r="Y10" s="69"/>
      <c r="Z10" s="70"/>
      <c r="AA10" s="67"/>
      <c r="AB10" s="67"/>
      <c r="AC10" s="68"/>
      <c r="AD10" s="69"/>
      <c r="AE10" s="70"/>
      <c r="AF10" s="67"/>
      <c r="AG10" s="67"/>
      <c r="AH10" s="68"/>
      <c r="AI10" s="69"/>
      <c r="AJ10" s="114">
        <v>1</v>
      </c>
      <c r="AK10" s="115">
        <v>1</v>
      </c>
      <c r="AL10" s="74"/>
      <c r="AM10" s="75"/>
      <c r="AN10" s="69">
        <v>2.5</v>
      </c>
      <c r="AO10" s="70"/>
      <c r="AP10" s="67"/>
      <c r="AQ10" s="67"/>
      <c r="AR10" s="68"/>
      <c r="AS10" s="69"/>
    </row>
    <row r="11" spans="1:45" ht="13.5" hidden="1" customHeight="1">
      <c r="A11" s="9">
        <v>1</v>
      </c>
      <c r="C11" s="99"/>
      <c r="D11" s="100"/>
      <c r="E11" s="101">
        <f>tyg*SUMIF($K$6:$AS$6,E$6,$K11:$AS11)</f>
        <v>0</v>
      </c>
      <c r="F11" s="102">
        <f t="shared" si="0"/>
        <v>0</v>
      </c>
      <c r="G11" s="102">
        <f t="shared" si="0"/>
        <v>0</v>
      </c>
      <c r="H11" s="103">
        <f t="shared" si="0"/>
        <v>0</v>
      </c>
      <c r="I11" s="99">
        <f>SUM(E11:H11)</f>
        <v>0</v>
      </c>
      <c r="J11" s="104">
        <f>SUMIF($K$6:$AS$6,J$6,$K11:$AS11)</f>
        <v>0</v>
      </c>
      <c r="K11" s="105"/>
      <c r="L11" s="106"/>
      <c r="M11" s="106"/>
      <c r="N11" s="107"/>
      <c r="O11" s="108"/>
      <c r="P11" s="105"/>
      <c r="Q11" s="106"/>
      <c r="R11" s="106"/>
      <c r="S11" s="107"/>
      <c r="T11" s="108"/>
      <c r="U11" s="105"/>
      <c r="V11" s="106"/>
      <c r="W11" s="106"/>
      <c r="X11" s="107"/>
      <c r="Y11" s="108"/>
      <c r="Z11" s="105"/>
      <c r="AA11" s="106"/>
      <c r="AB11" s="106"/>
      <c r="AC11" s="107"/>
      <c r="AD11" s="108"/>
      <c r="AE11" s="105"/>
      <c r="AF11" s="106"/>
      <c r="AG11" s="106"/>
      <c r="AH11" s="107"/>
      <c r="AI11" s="108"/>
      <c r="AJ11" s="105"/>
      <c r="AK11" s="106"/>
      <c r="AL11" s="106"/>
      <c r="AM11" s="107"/>
      <c r="AN11" s="108"/>
      <c r="AO11" s="105"/>
      <c r="AP11" s="106"/>
      <c r="AQ11" s="106"/>
      <c r="AR11" s="107"/>
      <c r="AS11" s="108"/>
    </row>
    <row r="12" spans="1:45" ht="13.5" customHeight="1">
      <c r="A12" s="9">
        <v>2</v>
      </c>
      <c r="C12" s="646" t="s">
        <v>29</v>
      </c>
      <c r="D12" s="647"/>
      <c r="E12" s="41">
        <f t="shared" ref="E12:K12" si="1">SUM(E7:E11)</f>
        <v>60</v>
      </c>
      <c r="F12" s="42">
        <f t="shared" si="1"/>
        <v>30</v>
      </c>
      <c r="G12" s="42">
        <f t="shared" si="1"/>
        <v>0</v>
      </c>
      <c r="H12" s="43">
        <f t="shared" si="1"/>
        <v>0</v>
      </c>
      <c r="I12" s="652">
        <f t="shared" si="1"/>
        <v>90</v>
      </c>
      <c r="J12" s="644">
        <f t="shared" si="1"/>
        <v>7.5</v>
      </c>
      <c r="K12" s="44">
        <f t="shared" si="1"/>
        <v>0</v>
      </c>
      <c r="L12" s="45">
        <f>SUM(L7:L11)-SUMIF($D$7:$D$11,"WF",L7:L11)</f>
        <v>0</v>
      </c>
      <c r="M12" s="45">
        <f>SUM(M7:M11)</f>
        <v>0</v>
      </c>
      <c r="N12" s="46">
        <f>SUM(N7:N11)</f>
        <v>0</v>
      </c>
      <c r="O12" s="644">
        <f>SUM(O7:O11)</f>
        <v>0</v>
      </c>
      <c r="P12" s="44">
        <f>SUM(P7:P11)</f>
        <v>0</v>
      </c>
      <c r="Q12" s="45">
        <f>SUM(Q7:Q11)-SUMIF($D$7:$D$11,"WF",Q7:Q11)</f>
        <v>0</v>
      </c>
      <c r="R12" s="45">
        <f>SUM(R7:R11)</f>
        <v>0</v>
      </c>
      <c r="S12" s="46">
        <f>SUM(S7:S11)</f>
        <v>0</v>
      </c>
      <c r="T12" s="644">
        <f>SUM(T7:T11)</f>
        <v>0</v>
      </c>
      <c r="U12" s="44">
        <f>SUM(U7:U11)</f>
        <v>0</v>
      </c>
      <c r="V12" s="45">
        <f>SUM(V7:V11)-SUMIF($D$7:$D$11,"WF",V7:V11)</f>
        <v>0</v>
      </c>
      <c r="W12" s="45">
        <f>SUM(W7:W11)</f>
        <v>0</v>
      </c>
      <c r="X12" s="46">
        <f>SUM(X7:X11)</f>
        <v>0</v>
      </c>
      <c r="Y12" s="644">
        <f>SUM(Y7:Y11)</f>
        <v>0</v>
      </c>
      <c r="Z12" s="44">
        <f>SUM(Z7:Z11)</f>
        <v>0</v>
      </c>
      <c r="AA12" s="45">
        <f>SUM(AA7:AA11)-SUMIF($D$7:$D$11,"WF",AA7:AA11)</f>
        <v>0</v>
      </c>
      <c r="AB12" s="45">
        <f>SUM(AB7:AB11)</f>
        <v>0</v>
      </c>
      <c r="AC12" s="46">
        <f>SUM(AC7:AC11)</f>
        <v>0</v>
      </c>
      <c r="AD12" s="644">
        <f>SUM(AD7:AD11)</f>
        <v>0</v>
      </c>
      <c r="AE12" s="44">
        <f>SUM(AE7:AE11)</f>
        <v>1</v>
      </c>
      <c r="AF12" s="45">
        <f>SUM(AF7:AF11)-SUMIF($D$7:$D$11,"WF",AF7:AF11)</f>
        <v>1</v>
      </c>
      <c r="AG12" s="45">
        <f>SUM(AG7:AG11)</f>
        <v>0</v>
      </c>
      <c r="AH12" s="46">
        <f>SUM(AH7:AH11)</f>
        <v>0</v>
      </c>
      <c r="AI12" s="644">
        <f>SUM(AI7:AI11)</f>
        <v>2.5</v>
      </c>
      <c r="AJ12" s="44">
        <f>SUM(AJ7:AJ11)</f>
        <v>3</v>
      </c>
      <c r="AK12" s="45">
        <f>SUM(AK7:AK11)-SUMIF($D$7:$D$11,"WF",AK7:AK11)</f>
        <v>1</v>
      </c>
      <c r="AL12" s="45">
        <f t="shared" ref="AL12:AS12" si="2">SUM(AL7:AL11)</f>
        <v>0</v>
      </c>
      <c r="AM12" s="46">
        <f t="shared" si="2"/>
        <v>0</v>
      </c>
      <c r="AN12" s="644">
        <f t="shared" si="2"/>
        <v>5</v>
      </c>
      <c r="AO12" s="44">
        <f t="shared" si="2"/>
        <v>0</v>
      </c>
      <c r="AP12" s="45">
        <f t="shared" si="2"/>
        <v>0</v>
      </c>
      <c r="AQ12" s="45">
        <f t="shared" si="2"/>
        <v>0</v>
      </c>
      <c r="AR12" s="46">
        <f t="shared" si="2"/>
        <v>0</v>
      </c>
      <c r="AS12" s="644">
        <f t="shared" si="2"/>
        <v>0</v>
      </c>
    </row>
    <row r="13" spans="1:45" ht="13.5" customHeight="1">
      <c r="C13" s="648"/>
      <c r="D13" s="649"/>
      <c r="E13" s="641" t="str">
        <f>CONCATENATE(SUM(K13:AS13)," godz. x ",tyg," tygodni")</f>
        <v>6 godz. x 15 tygodni</v>
      </c>
      <c r="F13" s="642"/>
      <c r="G13" s="642"/>
      <c r="H13" s="642"/>
      <c r="I13" s="653"/>
      <c r="J13" s="645"/>
      <c r="K13" s="641">
        <f>SUM(K12:N12)</f>
        <v>0</v>
      </c>
      <c r="L13" s="642"/>
      <c r="M13" s="642"/>
      <c r="N13" s="643"/>
      <c r="O13" s="645"/>
      <c r="P13" s="641">
        <f>SUM(P12:S12)</f>
        <v>0</v>
      </c>
      <c r="Q13" s="642"/>
      <c r="R13" s="642"/>
      <c r="S13" s="643"/>
      <c r="T13" s="645"/>
      <c r="U13" s="641">
        <f>SUM(U12:X12)</f>
        <v>0</v>
      </c>
      <c r="V13" s="642"/>
      <c r="W13" s="642"/>
      <c r="X13" s="643"/>
      <c r="Y13" s="645"/>
      <c r="Z13" s="641">
        <f>SUM(Z12:AC12)</f>
        <v>0</v>
      </c>
      <c r="AA13" s="642"/>
      <c r="AB13" s="642"/>
      <c r="AC13" s="643"/>
      <c r="AD13" s="645"/>
      <c r="AE13" s="641">
        <f>SUM(AE12:AH12)</f>
        <v>2</v>
      </c>
      <c r="AF13" s="642"/>
      <c r="AG13" s="642"/>
      <c r="AH13" s="643"/>
      <c r="AI13" s="645"/>
      <c r="AJ13" s="641">
        <f>SUM(AJ12:AM12)</f>
        <v>4</v>
      </c>
      <c r="AK13" s="642"/>
      <c r="AL13" s="642"/>
      <c r="AM13" s="643"/>
      <c r="AN13" s="645"/>
      <c r="AO13" s="641">
        <f>SUM(AO12:AR12)</f>
        <v>0</v>
      </c>
      <c r="AP13" s="642"/>
      <c r="AQ13" s="642"/>
      <c r="AR13" s="643"/>
      <c r="AS13" s="645"/>
    </row>
    <row r="14" spans="1:45" ht="13.5" customHeight="1">
      <c r="C14" s="650" t="s">
        <v>35</v>
      </c>
      <c r="D14" s="651"/>
      <c r="E14" s="28" t="e">
        <f ca="1">SUM(K14:AS14)</f>
        <v>#NAME?</v>
      </c>
      <c r="K14" s="28" t="e">
        <f ca="1">LiczbaEgz(K7:N11)</f>
        <v>#NAME?</v>
      </c>
      <c r="P14" s="28" t="e">
        <f ca="1">LiczbaEgz(P7:S11)</f>
        <v>#NAME?</v>
      </c>
      <c r="U14" s="28" t="e">
        <f ca="1">LiczbaEgz(U7:X11)</f>
        <v>#NAME?</v>
      </c>
      <c r="Z14" s="28" t="e">
        <f ca="1">LiczbaEgz(Z7:AC11)</f>
        <v>#NAME?</v>
      </c>
      <c r="AE14" s="28" t="e">
        <f ca="1">LiczbaEgz(AE7:AH11)</f>
        <v>#NAME?</v>
      </c>
      <c r="AJ14" s="28" t="e">
        <f ca="1">LiczbaEgz(AJ7:AM11)</f>
        <v>#NAME?</v>
      </c>
      <c r="AO14" s="28" t="e">
        <f ca="1">LiczbaEgz(AO7:AR11)</f>
        <v>#NAME?</v>
      </c>
    </row>
    <row r="15" spans="1:45">
      <c r="D15" s="31"/>
      <c r="S15" s="117"/>
    </row>
    <row r="16" spans="1:45" ht="13.5" thickBot="1">
      <c r="D16" s="31"/>
      <c r="AF16" s="159">
        <v>2</v>
      </c>
      <c r="AG16" s="160">
        <v>1</v>
      </c>
      <c r="AH16" s="9" t="s">
        <v>42</v>
      </c>
    </row>
    <row r="17" spans="4:34" ht="14.25" thickTop="1" thickBot="1">
      <c r="D17" s="31"/>
      <c r="AF17" s="161">
        <v>2</v>
      </c>
      <c r="AG17" s="162"/>
    </row>
    <row r="18" spans="4:34" ht="13.5" thickTop="1">
      <c r="D18" s="31"/>
      <c r="AF18" s="163">
        <v>2</v>
      </c>
      <c r="AG18" s="164">
        <v>1</v>
      </c>
      <c r="AH18" s="9" t="s">
        <v>43</v>
      </c>
    </row>
    <row r="19" spans="4:34">
      <c r="D19" s="31"/>
      <c r="AF19" s="165">
        <v>2</v>
      </c>
      <c r="AG19" s="166"/>
    </row>
    <row r="20" spans="4:34">
      <c r="D20" s="31"/>
    </row>
    <row r="21" spans="4:34">
      <c r="D21" s="31"/>
    </row>
    <row r="22" spans="4:34">
      <c r="D22" s="31"/>
    </row>
    <row r="24" spans="4:34">
      <c r="D24" s="31"/>
    </row>
  </sheetData>
  <mergeCells count="29">
    <mergeCell ref="Z13:AC13"/>
    <mergeCell ref="AE13:AH13"/>
    <mergeCell ref="AD12:AD13"/>
    <mergeCell ref="U13:X13"/>
    <mergeCell ref="Y12:Y13"/>
    <mergeCell ref="C5:C6"/>
    <mergeCell ref="U5:Y5"/>
    <mergeCell ref="Z5:AD5"/>
    <mergeCell ref="AE5:AI5"/>
    <mergeCell ref="K5:O5"/>
    <mergeCell ref="P5:T5"/>
    <mergeCell ref="E5:J5"/>
    <mergeCell ref="D5:D6"/>
    <mergeCell ref="AJ5:AN5"/>
    <mergeCell ref="AJ13:AM13"/>
    <mergeCell ref="AO13:AR13"/>
    <mergeCell ref="AI12:AI13"/>
    <mergeCell ref="AN12:AN13"/>
    <mergeCell ref="AO5:AS5"/>
    <mergeCell ref="AS12:AS13"/>
    <mergeCell ref="C12:D13"/>
    <mergeCell ref="C14:D14"/>
    <mergeCell ref="K13:N13"/>
    <mergeCell ref="T12:T13"/>
    <mergeCell ref="E13:H13"/>
    <mergeCell ref="I12:I13"/>
    <mergeCell ref="J12:J13"/>
    <mergeCell ref="O12:O13"/>
    <mergeCell ref="P13:S13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1:N13 AN12 AD12 AJ12:AM13 Z12:AC13 AS12 AI12 Y12 AO12:AR13 AE12:AH13 U12:X13 U11:AS11 T11:T12 P11:S13 O11:O12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S10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5" fitToHeight="10" orientation="landscape" r:id="rId1"/>
  <headerFooter alignWithMargins="0"/>
  <legacyDrawing r:id="rId2"/>
  <controls>
    <control shapeId="6147" r:id="rId3" name="CommandButton3"/>
    <control shapeId="6146" r:id="rId4" name="CommandButton2"/>
    <control shapeId="6145" r:id="rId5" name="CommandButton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X38"/>
  <sheetViews>
    <sheetView showGridLines="0" showZeros="0" workbookViewId="0">
      <pane xSplit="4" ySplit="6" topLeftCell="N7" activePane="bottomRight" state="frozen"/>
      <selection activeCell="B1" sqref="B1"/>
      <selection pane="topRight" activeCell="E1" sqref="E1"/>
      <selection pane="bottomLeft" activeCell="B7" sqref="B7"/>
      <selection pane="bottomRight" activeCell="AJ33" sqref="AJ33"/>
    </sheetView>
  </sheetViews>
  <sheetFormatPr defaultRowHeight="12.75"/>
  <cols>
    <col min="1" max="1" width="6.7109375" style="9" hidden="1" customWidth="1"/>
    <col min="2" max="2" width="11.7109375" style="9" customWidth="1"/>
    <col min="3" max="3" width="3.7109375" style="9" customWidth="1"/>
    <col min="4" max="4" width="48.140625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49" width="2.7109375" style="9" customWidth="1"/>
    <col min="50" max="50" width="5" style="9" customWidth="1"/>
    <col min="51" max="16384" width="9.140625" style="9"/>
  </cols>
  <sheetData>
    <row r="1" spans="1:50" ht="15" customHeight="1">
      <c r="D1" s="31"/>
    </row>
    <row r="2" spans="1:50" ht="15" customHeight="1">
      <c r="D2" s="31"/>
      <c r="E2" s="10" t="s">
        <v>30</v>
      </c>
      <c r="F2" s="11" t="str">
        <f>Kierunek!G2</f>
        <v>Transport I-szy stopień, studia inżynierskie niestacjonarne</v>
      </c>
    </row>
    <row r="3" spans="1:50" ht="15" customHeight="1">
      <c r="C3" s="11"/>
      <c r="D3" s="31"/>
      <c r="E3" s="10" t="s">
        <v>31</v>
      </c>
      <c r="F3" s="11"/>
    </row>
    <row r="4" spans="1:50" ht="15" customHeight="1">
      <c r="C4" s="11"/>
      <c r="D4" s="31"/>
      <c r="E4" s="12"/>
    </row>
    <row r="5" spans="1:50" ht="13.5" customHeight="1">
      <c r="C5" s="631" t="s">
        <v>5</v>
      </c>
      <c r="D5" s="639" t="s">
        <v>38</v>
      </c>
      <c r="E5" s="636" t="s">
        <v>28</v>
      </c>
      <c r="F5" s="637"/>
      <c r="G5" s="637"/>
      <c r="H5" s="637"/>
      <c r="I5" s="637"/>
      <c r="J5" s="638"/>
      <c r="K5" s="633" t="s">
        <v>6</v>
      </c>
      <c r="L5" s="634"/>
      <c r="M5" s="634"/>
      <c r="N5" s="634"/>
      <c r="O5" s="635"/>
      <c r="P5" s="633" t="s">
        <v>7</v>
      </c>
      <c r="Q5" s="634"/>
      <c r="R5" s="634"/>
      <c r="S5" s="634"/>
      <c r="T5" s="635"/>
      <c r="U5" s="633" t="s">
        <v>8</v>
      </c>
      <c r="V5" s="634"/>
      <c r="W5" s="634"/>
      <c r="X5" s="634"/>
      <c r="Y5" s="635"/>
      <c r="Z5" s="633" t="s">
        <v>9</v>
      </c>
      <c r="AA5" s="634"/>
      <c r="AB5" s="634"/>
      <c r="AC5" s="634"/>
      <c r="AD5" s="635"/>
      <c r="AE5" s="633" t="s">
        <v>10</v>
      </c>
      <c r="AF5" s="634"/>
      <c r="AG5" s="634"/>
      <c r="AH5" s="634"/>
      <c r="AI5" s="635"/>
      <c r="AJ5" s="633" t="s">
        <v>11</v>
      </c>
      <c r="AK5" s="634"/>
      <c r="AL5" s="634"/>
      <c r="AM5" s="634"/>
      <c r="AN5" s="635"/>
      <c r="AO5" s="633" t="s">
        <v>12</v>
      </c>
      <c r="AP5" s="634"/>
      <c r="AQ5" s="634"/>
      <c r="AR5" s="634"/>
      <c r="AS5" s="635"/>
      <c r="AT5" s="633" t="s">
        <v>61</v>
      </c>
      <c r="AU5" s="634"/>
      <c r="AV5" s="634"/>
      <c r="AW5" s="634"/>
      <c r="AX5" s="635"/>
    </row>
    <row r="6" spans="1:50" ht="15" customHeight="1">
      <c r="A6" s="9">
        <v>2</v>
      </c>
      <c r="C6" s="632"/>
      <c r="D6" s="640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32</v>
      </c>
    </row>
    <row r="7" spans="1:50" ht="0.75" customHeigh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20" si="0">SUM(E7:H7)</f>
        <v>0</v>
      </c>
      <c r="J7" s="35">
        <f t="shared" ref="J7:J20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  <c r="AT7" s="19"/>
      <c r="AU7" s="20"/>
      <c r="AV7" s="20"/>
      <c r="AW7" s="21"/>
      <c r="AX7" s="22"/>
    </row>
    <row r="8" spans="1:50" ht="13.5" customHeight="1">
      <c r="A8" s="9">
        <v>1</v>
      </c>
      <c r="C8" s="18">
        <v>1</v>
      </c>
      <c r="D8" s="172"/>
      <c r="E8" s="51">
        <f t="shared" ref="E8:E20" si="2">tyg*SUMIF($K$6:$AS$6,E$6,$K8:$AS8)</f>
        <v>0</v>
      </c>
      <c r="F8" s="52">
        <f t="shared" ref="F8:H20" si="3">tyg*SUMIF($K$6:$AS$6,F$6,$K8:$AS8)</f>
        <v>0</v>
      </c>
      <c r="G8" s="52">
        <f t="shared" si="3"/>
        <v>0</v>
      </c>
      <c r="H8" s="53">
        <f t="shared" si="3"/>
        <v>0</v>
      </c>
      <c r="I8" s="18">
        <f>SUM(E8:H8)</f>
        <v>0</v>
      </c>
      <c r="J8" s="35">
        <f t="shared" si="1"/>
        <v>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9"/>
      <c r="AF8" s="20"/>
      <c r="AG8" s="20"/>
      <c r="AH8" s="21"/>
      <c r="AI8" s="22"/>
      <c r="AJ8" s="19"/>
      <c r="AK8" s="20"/>
      <c r="AL8" s="20"/>
      <c r="AM8" s="21"/>
      <c r="AN8" s="22"/>
      <c r="AO8" s="19"/>
      <c r="AP8" s="20"/>
      <c r="AQ8" s="20"/>
      <c r="AR8" s="21"/>
      <c r="AS8" s="22"/>
      <c r="AT8" s="19"/>
      <c r="AU8" s="20"/>
      <c r="AV8" s="20"/>
      <c r="AW8" s="21"/>
      <c r="AX8" s="22"/>
    </row>
    <row r="9" spans="1:50" ht="13.5" customHeight="1" thickBot="1">
      <c r="A9" s="9">
        <v>1</v>
      </c>
      <c r="C9" s="18">
        <v>2</v>
      </c>
      <c r="D9" s="32"/>
      <c r="E9" s="51">
        <f t="shared" si="2"/>
        <v>0</v>
      </c>
      <c r="F9" s="52">
        <f t="shared" si="3"/>
        <v>0</v>
      </c>
      <c r="G9" s="52">
        <f t="shared" si="3"/>
        <v>0</v>
      </c>
      <c r="H9" s="53">
        <f t="shared" si="3"/>
        <v>0</v>
      </c>
      <c r="I9" s="18">
        <f t="shared" si="0"/>
        <v>0</v>
      </c>
      <c r="J9" s="35">
        <f t="shared" si="1"/>
        <v>0</v>
      </c>
      <c r="K9" s="19"/>
      <c r="L9" s="20"/>
      <c r="M9" s="20"/>
      <c r="N9" s="21"/>
      <c r="O9" s="22"/>
      <c r="P9" s="19"/>
      <c r="Q9" s="20"/>
      <c r="R9" s="20"/>
      <c r="S9" s="21"/>
      <c r="T9" s="22"/>
      <c r="U9" s="19"/>
      <c r="V9" s="20"/>
      <c r="W9" s="20"/>
      <c r="X9" s="21"/>
      <c r="Y9" s="22"/>
      <c r="Z9" s="19"/>
      <c r="AA9" s="20"/>
      <c r="AB9" s="20"/>
      <c r="AC9" s="21"/>
      <c r="AD9" s="22"/>
      <c r="AE9" s="19"/>
      <c r="AF9" s="20"/>
      <c r="AG9" s="20"/>
      <c r="AH9" s="21"/>
      <c r="AI9" s="22"/>
      <c r="AJ9" s="19"/>
      <c r="AK9" s="20"/>
      <c r="AL9" s="20"/>
      <c r="AM9" s="21"/>
      <c r="AN9" s="22"/>
      <c r="AO9" s="19"/>
      <c r="AP9" s="20"/>
      <c r="AQ9" s="20"/>
      <c r="AR9" s="21"/>
      <c r="AS9" s="22"/>
      <c r="AT9" s="19"/>
      <c r="AU9" s="20"/>
      <c r="AV9" s="20"/>
      <c r="AW9" s="21"/>
      <c r="AX9" s="22"/>
    </row>
    <row r="10" spans="1:50" ht="13.5" customHeight="1" thickTop="1" thickBot="1">
      <c r="A10" s="9">
        <v>1</v>
      </c>
      <c r="C10" s="18">
        <v>3</v>
      </c>
      <c r="D10" s="32"/>
      <c r="E10" s="51">
        <f t="shared" si="2"/>
        <v>0</v>
      </c>
      <c r="F10" s="52">
        <f t="shared" si="3"/>
        <v>0</v>
      </c>
      <c r="G10" s="52">
        <f t="shared" si="3"/>
        <v>0</v>
      </c>
      <c r="H10" s="53">
        <f t="shared" si="3"/>
        <v>0</v>
      </c>
      <c r="I10" s="18">
        <f t="shared" si="0"/>
        <v>0</v>
      </c>
      <c r="J10" s="35">
        <f t="shared" si="1"/>
        <v>0</v>
      </c>
      <c r="K10" s="19"/>
      <c r="L10" s="20"/>
      <c r="M10" s="20"/>
      <c r="N10" s="21"/>
      <c r="O10" s="22"/>
      <c r="P10" s="19"/>
      <c r="Q10" s="20"/>
      <c r="R10" s="20"/>
      <c r="S10" s="21"/>
      <c r="T10" s="22"/>
      <c r="U10" s="19"/>
      <c r="V10" s="20"/>
      <c r="W10" s="20"/>
      <c r="X10" s="21"/>
      <c r="Y10" s="22"/>
      <c r="Z10" s="19"/>
      <c r="AA10" s="20"/>
      <c r="AB10" s="20"/>
      <c r="AC10" s="21"/>
      <c r="AD10" s="22"/>
      <c r="AE10" s="118"/>
      <c r="AF10" s="20"/>
      <c r="AG10" s="20"/>
      <c r="AH10" s="21"/>
      <c r="AI10" s="22"/>
      <c r="AJ10" s="19"/>
      <c r="AK10" s="20"/>
      <c r="AL10" s="20"/>
      <c r="AM10" s="21"/>
      <c r="AN10" s="22"/>
      <c r="AO10" s="19"/>
      <c r="AP10" s="20"/>
      <c r="AQ10" s="20"/>
      <c r="AR10" s="21"/>
      <c r="AS10" s="22"/>
      <c r="AT10" s="19"/>
      <c r="AU10" s="20"/>
      <c r="AV10" s="20"/>
      <c r="AW10" s="21"/>
      <c r="AX10" s="22"/>
    </row>
    <row r="11" spans="1:50" ht="13.5" customHeight="1" thickTop="1">
      <c r="A11" s="9">
        <v>1</v>
      </c>
      <c r="C11" s="18">
        <v>4</v>
      </c>
      <c r="D11" s="32"/>
      <c r="E11" s="51">
        <f t="shared" ref="E11:H12" si="4">tyg*SUMIF($K$6:$AS$6,E$6,$K11:$AS11)</f>
        <v>0</v>
      </c>
      <c r="F11" s="52">
        <f t="shared" si="4"/>
        <v>0</v>
      </c>
      <c r="G11" s="52">
        <f t="shared" si="4"/>
        <v>0</v>
      </c>
      <c r="H11" s="53">
        <f t="shared" si="4"/>
        <v>0</v>
      </c>
      <c r="I11" s="18">
        <f>SUM(E11:H11)</f>
        <v>0</v>
      </c>
      <c r="J11" s="35">
        <f t="shared" si="1"/>
        <v>0</v>
      </c>
      <c r="K11" s="19"/>
      <c r="L11" s="20"/>
      <c r="M11" s="20"/>
      <c r="N11" s="21"/>
      <c r="O11" s="22"/>
      <c r="P11" s="19"/>
      <c r="Q11" s="20"/>
      <c r="R11" s="20"/>
      <c r="S11" s="21"/>
      <c r="T11" s="22"/>
      <c r="U11" s="19"/>
      <c r="V11" s="20"/>
      <c r="W11" s="20"/>
      <c r="X11" s="21"/>
      <c r="Y11" s="22"/>
      <c r="Z11" s="19"/>
      <c r="AA11" s="20"/>
      <c r="AB11" s="20"/>
      <c r="AC11" s="21"/>
      <c r="AD11" s="22"/>
      <c r="AE11" s="19"/>
      <c r="AF11" s="20"/>
      <c r="AG11" s="20"/>
      <c r="AH11" s="21"/>
      <c r="AI11" s="22"/>
      <c r="AJ11" s="19"/>
      <c r="AK11" s="20"/>
      <c r="AL11" s="20"/>
      <c r="AM11" s="21"/>
      <c r="AN11" s="22"/>
      <c r="AO11" s="19"/>
      <c r="AP11" s="20"/>
      <c r="AQ11" s="20"/>
      <c r="AR11" s="21"/>
      <c r="AS11" s="22"/>
      <c r="AT11" s="19"/>
      <c r="AU11" s="20"/>
      <c r="AV11" s="20"/>
      <c r="AW11" s="21"/>
      <c r="AX11" s="22"/>
    </row>
    <row r="12" spans="1:50" ht="13.5" customHeight="1" thickBot="1">
      <c r="A12" s="9">
        <v>1</v>
      </c>
      <c r="C12" s="18">
        <v>5</v>
      </c>
      <c r="E12" s="51">
        <f t="shared" si="4"/>
        <v>0</v>
      </c>
      <c r="F12" s="52">
        <f t="shared" si="4"/>
        <v>0</v>
      </c>
      <c r="G12" s="52">
        <f t="shared" si="4"/>
        <v>0</v>
      </c>
      <c r="H12" s="53">
        <f t="shared" si="4"/>
        <v>0</v>
      </c>
      <c r="I12" s="18">
        <f>SUM(E12:H12)</f>
        <v>0</v>
      </c>
      <c r="J12" s="35">
        <f t="shared" si="1"/>
        <v>0</v>
      </c>
      <c r="K12" s="19"/>
      <c r="L12" s="20"/>
      <c r="M12" s="20"/>
      <c r="N12" s="21"/>
      <c r="O12" s="22"/>
      <c r="P12" s="19"/>
      <c r="Q12" s="20"/>
      <c r="R12" s="20"/>
      <c r="S12" s="21"/>
      <c r="T12" s="22"/>
      <c r="U12" s="19"/>
      <c r="V12" s="20"/>
      <c r="W12" s="20"/>
      <c r="X12" s="21"/>
      <c r="Y12" s="22"/>
      <c r="Z12" s="19"/>
      <c r="AA12" s="20"/>
      <c r="AB12" s="20"/>
      <c r="AC12" s="21"/>
      <c r="AD12" s="22"/>
      <c r="AE12" s="19"/>
      <c r="AF12" s="20"/>
      <c r="AG12" s="20"/>
      <c r="AH12" s="21"/>
      <c r="AI12" s="22"/>
      <c r="AJ12" s="48"/>
      <c r="AK12" s="20"/>
      <c r="AL12" s="20"/>
      <c r="AM12" s="21"/>
      <c r="AN12" s="22"/>
      <c r="AO12" s="19"/>
      <c r="AP12" s="20"/>
      <c r="AQ12" s="20"/>
      <c r="AR12" s="21"/>
      <c r="AS12" s="22"/>
      <c r="AT12" s="19"/>
      <c r="AU12" s="20"/>
      <c r="AV12" s="20"/>
      <c r="AW12" s="21"/>
      <c r="AX12" s="22"/>
    </row>
    <row r="13" spans="1:50" ht="13.5" customHeight="1" thickTop="1" thickBot="1">
      <c r="A13" s="9">
        <v>1</v>
      </c>
      <c r="C13" s="18">
        <v>6</v>
      </c>
      <c r="D13" s="9" t="s">
        <v>60</v>
      </c>
      <c r="E13" s="51">
        <f t="shared" si="2"/>
        <v>240</v>
      </c>
      <c r="F13" s="52">
        <f t="shared" si="3"/>
        <v>0</v>
      </c>
      <c r="G13" s="52">
        <f t="shared" si="3"/>
        <v>240</v>
      </c>
      <c r="H13" s="53">
        <f t="shared" si="3"/>
        <v>0</v>
      </c>
      <c r="I13" s="18">
        <f t="shared" si="0"/>
        <v>480</v>
      </c>
      <c r="J13" s="35">
        <f t="shared" si="1"/>
        <v>0</v>
      </c>
      <c r="K13" s="19"/>
      <c r="L13" s="20"/>
      <c r="M13" s="20"/>
      <c r="N13" s="21"/>
      <c r="O13" s="22"/>
      <c r="P13" s="19"/>
      <c r="Q13" s="20"/>
      <c r="R13" s="20"/>
      <c r="S13" s="21"/>
      <c r="T13" s="22"/>
      <c r="U13" s="19"/>
      <c r="V13" s="20"/>
      <c r="W13" s="20"/>
      <c r="X13" s="21"/>
      <c r="Y13" s="22"/>
      <c r="Z13" s="19"/>
      <c r="AA13" s="20"/>
      <c r="AB13" s="20"/>
      <c r="AC13" s="21"/>
      <c r="AD13" s="22"/>
      <c r="AE13" s="19"/>
      <c r="AF13" s="20"/>
      <c r="AG13" s="20"/>
      <c r="AH13" s="21"/>
      <c r="AI13" s="22"/>
      <c r="AJ13" s="202">
        <v>16</v>
      </c>
      <c r="AK13" s="201"/>
      <c r="AL13" s="203">
        <v>16</v>
      </c>
      <c r="AM13" s="21"/>
      <c r="AN13" s="22"/>
      <c r="AO13" s="19"/>
      <c r="AP13" s="20"/>
      <c r="AQ13" s="20"/>
      <c r="AR13" s="21"/>
      <c r="AS13" s="22"/>
      <c r="AT13" s="19"/>
      <c r="AU13" s="20"/>
      <c r="AV13" s="20"/>
      <c r="AW13" s="21"/>
      <c r="AX13" s="22"/>
    </row>
    <row r="14" spans="1:50" ht="13.5" customHeight="1" thickTop="1">
      <c r="A14" s="9">
        <v>1</v>
      </c>
      <c r="C14" s="18">
        <v>7</v>
      </c>
      <c r="D14" s="32" t="s">
        <v>59</v>
      </c>
      <c r="E14" s="51">
        <f t="shared" si="2"/>
        <v>240</v>
      </c>
      <c r="F14" s="52">
        <f t="shared" si="3"/>
        <v>0</v>
      </c>
      <c r="G14" s="52">
        <f t="shared" si="3"/>
        <v>240</v>
      </c>
      <c r="H14" s="53">
        <f t="shared" si="3"/>
        <v>0</v>
      </c>
      <c r="I14" s="18">
        <f t="shared" si="0"/>
        <v>480</v>
      </c>
      <c r="J14" s="35">
        <f t="shared" si="1"/>
        <v>22</v>
      </c>
      <c r="K14" s="19"/>
      <c r="L14" s="20"/>
      <c r="M14" s="20"/>
      <c r="N14" s="21"/>
      <c r="O14" s="22"/>
      <c r="P14" s="19"/>
      <c r="Q14" s="20"/>
      <c r="R14" s="20"/>
      <c r="S14" s="21"/>
      <c r="T14" s="22"/>
      <c r="U14" s="19"/>
      <c r="V14" s="20"/>
      <c r="W14" s="20"/>
      <c r="X14" s="21"/>
      <c r="Y14" s="22"/>
      <c r="Z14" s="19"/>
      <c r="AA14" s="20"/>
      <c r="AB14" s="20"/>
      <c r="AC14" s="21"/>
      <c r="AD14" s="22"/>
      <c r="AE14" s="19"/>
      <c r="AF14" s="20"/>
      <c r="AG14" s="20"/>
      <c r="AH14" s="21"/>
      <c r="AI14" s="22"/>
      <c r="AJ14" s="262">
        <v>16</v>
      </c>
      <c r="AK14" s="20"/>
      <c r="AL14" s="203"/>
      <c r="AM14" s="21"/>
      <c r="AN14" s="22">
        <v>12</v>
      </c>
      <c r="AO14" s="19"/>
      <c r="AP14" s="20"/>
      <c r="AQ14" s="20">
        <v>16</v>
      </c>
      <c r="AR14" s="21"/>
      <c r="AS14" s="22">
        <v>10</v>
      </c>
      <c r="AT14" s="19"/>
      <c r="AU14" s="20"/>
      <c r="AV14" s="20"/>
      <c r="AW14" s="21">
        <v>16</v>
      </c>
      <c r="AX14" s="22">
        <v>5</v>
      </c>
    </row>
    <row r="15" spans="1:50" ht="13.5" customHeight="1" thickBot="1">
      <c r="A15" s="9">
        <v>1</v>
      </c>
      <c r="C15" s="18">
        <v>8</v>
      </c>
      <c r="D15" s="32" t="s">
        <v>56</v>
      </c>
      <c r="E15" s="51">
        <f t="shared" ref="E15:H16" si="5">tyg*SUMIF($K$6:$AS$6,E$6,$K15:$AS15)</f>
        <v>240</v>
      </c>
      <c r="F15" s="52">
        <f t="shared" si="5"/>
        <v>0</v>
      </c>
      <c r="G15" s="52">
        <f t="shared" si="5"/>
        <v>240</v>
      </c>
      <c r="H15" s="53">
        <f t="shared" si="5"/>
        <v>0</v>
      </c>
      <c r="I15" s="18">
        <f>SUM(E15:H15)</f>
        <v>480</v>
      </c>
      <c r="J15" s="35">
        <f t="shared" si="1"/>
        <v>0</v>
      </c>
      <c r="K15" s="19"/>
      <c r="L15" s="20"/>
      <c r="M15" s="20"/>
      <c r="N15" s="21"/>
      <c r="O15" s="22"/>
      <c r="P15" s="19"/>
      <c r="Q15" s="20"/>
      <c r="R15" s="20"/>
      <c r="S15" s="21"/>
      <c r="T15" s="22"/>
      <c r="U15" s="19"/>
      <c r="V15" s="20"/>
      <c r="W15" s="20"/>
      <c r="X15" s="21"/>
      <c r="Y15" s="22"/>
      <c r="Z15" s="19"/>
      <c r="AA15" s="20"/>
      <c r="AB15" s="20"/>
      <c r="AC15" s="21"/>
      <c r="AD15" s="22"/>
      <c r="AE15" s="19"/>
      <c r="AF15" s="20"/>
      <c r="AG15" s="20"/>
      <c r="AH15" s="21"/>
      <c r="AI15" s="22"/>
      <c r="AJ15" s="204"/>
      <c r="AK15" s="20"/>
      <c r="AL15" s="20"/>
      <c r="AM15" s="21"/>
      <c r="AN15" s="22"/>
      <c r="AO15" s="19">
        <v>16</v>
      </c>
      <c r="AP15" s="20"/>
      <c r="AQ15" s="20">
        <v>16</v>
      </c>
      <c r="AR15" s="21"/>
      <c r="AS15" s="22"/>
      <c r="AT15" s="19"/>
      <c r="AU15" s="20"/>
      <c r="AV15" s="20"/>
      <c r="AW15" s="21"/>
      <c r="AX15" s="22"/>
    </row>
    <row r="16" spans="1:50" ht="13.5" customHeight="1" thickTop="1" thickBot="1">
      <c r="A16" s="9">
        <v>1</v>
      </c>
      <c r="C16" s="18">
        <v>9</v>
      </c>
      <c r="D16" s="32" t="s">
        <v>55</v>
      </c>
      <c r="E16" s="51">
        <f t="shared" si="5"/>
        <v>240</v>
      </c>
      <c r="F16" s="52">
        <f t="shared" si="5"/>
        <v>0</v>
      </c>
      <c r="G16" s="52">
        <f t="shared" si="5"/>
        <v>0</v>
      </c>
      <c r="H16" s="53">
        <f t="shared" si="5"/>
        <v>0</v>
      </c>
      <c r="I16" s="18">
        <f>SUM(E16:H16)</f>
        <v>240</v>
      </c>
      <c r="J16" s="35">
        <f t="shared" si="1"/>
        <v>0</v>
      </c>
      <c r="K16" s="19"/>
      <c r="L16" s="20"/>
      <c r="M16" s="20"/>
      <c r="N16" s="21"/>
      <c r="O16" s="22"/>
      <c r="P16" s="19"/>
      <c r="Q16" s="20"/>
      <c r="R16" s="20"/>
      <c r="S16" s="21"/>
      <c r="T16" s="22"/>
      <c r="U16" s="19"/>
      <c r="V16" s="20"/>
      <c r="W16" s="20"/>
      <c r="X16" s="21"/>
      <c r="Y16" s="22"/>
      <c r="Z16" s="19"/>
      <c r="AA16" s="20"/>
      <c r="AB16" s="20"/>
      <c r="AC16" s="21"/>
      <c r="AD16" s="22"/>
      <c r="AE16" s="29"/>
      <c r="AF16" s="20"/>
      <c r="AG16" s="20"/>
      <c r="AH16" s="21"/>
      <c r="AI16" s="22"/>
      <c r="AJ16" s="19">
        <v>16</v>
      </c>
      <c r="AK16" s="20"/>
      <c r="AL16" s="20"/>
      <c r="AM16" s="21"/>
      <c r="AN16" s="22"/>
      <c r="AO16" s="204"/>
      <c r="AP16" s="203"/>
      <c r="AQ16" s="203"/>
      <c r="AR16" s="21"/>
      <c r="AS16" s="22"/>
      <c r="AT16" s="204"/>
      <c r="AU16" s="203"/>
      <c r="AV16" s="203"/>
      <c r="AW16" s="21">
        <v>16</v>
      </c>
      <c r="AX16" s="22"/>
    </row>
    <row r="17" spans="1:50" ht="13.5" customHeight="1" thickTop="1">
      <c r="A17" s="9">
        <v>1</v>
      </c>
      <c r="C17" s="18">
        <v>10</v>
      </c>
      <c r="D17" s="9" t="s">
        <v>57</v>
      </c>
      <c r="E17" s="51">
        <f t="shared" si="2"/>
        <v>240</v>
      </c>
      <c r="F17" s="52">
        <f t="shared" si="3"/>
        <v>0</v>
      </c>
      <c r="G17" s="52">
        <f t="shared" si="3"/>
        <v>240</v>
      </c>
      <c r="H17" s="53">
        <f t="shared" si="3"/>
        <v>0</v>
      </c>
      <c r="I17" s="18">
        <f t="shared" si="0"/>
        <v>480</v>
      </c>
      <c r="J17" s="35">
        <f t="shared" si="1"/>
        <v>0</v>
      </c>
      <c r="K17" s="19"/>
      <c r="L17" s="20"/>
      <c r="M17" s="20"/>
      <c r="N17" s="21"/>
      <c r="O17" s="22"/>
      <c r="P17" s="19"/>
      <c r="Q17" s="20"/>
      <c r="R17" s="20"/>
      <c r="S17" s="21"/>
      <c r="T17" s="22"/>
      <c r="U17" s="19"/>
      <c r="V17" s="20"/>
      <c r="W17" s="20"/>
      <c r="X17" s="21"/>
      <c r="Y17" s="22"/>
      <c r="Z17" s="19"/>
      <c r="AA17" s="20"/>
      <c r="AB17" s="20"/>
      <c r="AC17" s="21"/>
      <c r="AD17" s="22"/>
      <c r="AE17" s="19"/>
      <c r="AF17" s="20"/>
      <c r="AG17" s="20"/>
      <c r="AH17" s="21"/>
      <c r="AI17" s="22"/>
      <c r="AJ17" s="19"/>
      <c r="AK17" s="20"/>
      <c r="AL17" s="20"/>
      <c r="AM17" s="21"/>
      <c r="AN17" s="22"/>
      <c r="AO17" s="204">
        <v>16</v>
      </c>
      <c r="AP17" s="203"/>
      <c r="AQ17" s="203">
        <v>16</v>
      </c>
      <c r="AR17" s="21"/>
      <c r="AS17" s="22"/>
      <c r="AT17" s="204"/>
      <c r="AU17" s="203"/>
      <c r="AV17" s="203"/>
      <c r="AW17" s="21"/>
      <c r="AX17" s="22"/>
    </row>
    <row r="18" spans="1:50" ht="13.5" customHeight="1">
      <c r="A18" s="9">
        <v>1</v>
      </c>
      <c r="C18" s="18">
        <v>11</v>
      </c>
      <c r="D18" s="173" t="s">
        <v>58</v>
      </c>
      <c r="E18" s="51">
        <f>tyg*SUMIF($K$6:$AS$6,E$6,$K18:$AS18)</f>
        <v>0</v>
      </c>
      <c r="F18" s="52">
        <f>tyg*SUMIF($K$6:$AS$6,F$6,$K18:$AS18)</f>
        <v>0</v>
      </c>
      <c r="G18" s="52">
        <f>tyg*SUMIF($K$6:$AS$6,G$6,$K18:$AS18)</f>
        <v>0</v>
      </c>
      <c r="H18" s="53">
        <f>tyg*SUMIF($K$6:$AS$6,H$6,$K18:$AS18)</f>
        <v>0</v>
      </c>
      <c r="I18" s="18">
        <f>SUM(E18:H18)</f>
        <v>0</v>
      </c>
      <c r="J18" s="35">
        <f t="shared" si="1"/>
        <v>0</v>
      </c>
      <c r="K18" s="19"/>
      <c r="L18" s="20"/>
      <c r="M18" s="20"/>
      <c r="N18" s="21"/>
      <c r="O18" s="22"/>
      <c r="P18" s="19"/>
      <c r="Q18" s="20"/>
      <c r="R18" s="20"/>
      <c r="S18" s="21"/>
      <c r="T18" s="22"/>
      <c r="U18" s="19"/>
      <c r="V18" s="20"/>
      <c r="W18" s="20"/>
      <c r="X18" s="21"/>
      <c r="Y18" s="22"/>
      <c r="Z18" s="19"/>
      <c r="AA18" s="20"/>
      <c r="AB18" s="20"/>
      <c r="AC18" s="21"/>
      <c r="AD18" s="22"/>
      <c r="AE18" s="19"/>
      <c r="AF18" s="20"/>
      <c r="AG18" s="20"/>
      <c r="AH18" s="21"/>
      <c r="AI18" s="22"/>
      <c r="AJ18" s="19"/>
      <c r="AK18" s="20"/>
      <c r="AL18" s="20"/>
      <c r="AM18" s="21"/>
      <c r="AN18" s="22"/>
      <c r="AO18" s="19"/>
      <c r="AP18" s="20"/>
      <c r="AQ18" s="20"/>
      <c r="AR18" s="21"/>
      <c r="AS18" s="22"/>
      <c r="AT18" s="19"/>
      <c r="AU18" s="20"/>
      <c r="AV18" s="20"/>
      <c r="AW18" s="21"/>
      <c r="AX18" s="22"/>
    </row>
    <row r="19" spans="1:50" ht="13.5" customHeight="1">
      <c r="A19" s="9">
        <v>1</v>
      </c>
      <c r="C19" s="18">
        <v>12</v>
      </c>
      <c r="D19" s="32"/>
      <c r="E19" s="51">
        <f t="shared" si="2"/>
        <v>0</v>
      </c>
      <c r="F19" s="52">
        <f t="shared" si="3"/>
        <v>0</v>
      </c>
      <c r="G19" s="52">
        <f t="shared" si="3"/>
        <v>0</v>
      </c>
      <c r="H19" s="53">
        <f t="shared" si="3"/>
        <v>0</v>
      </c>
      <c r="I19" s="18">
        <f t="shared" si="0"/>
        <v>0</v>
      </c>
      <c r="J19" s="35">
        <f t="shared" si="1"/>
        <v>0</v>
      </c>
      <c r="K19" s="19"/>
      <c r="L19" s="20"/>
      <c r="M19" s="20"/>
      <c r="N19" s="21"/>
      <c r="O19" s="22"/>
      <c r="P19" s="19"/>
      <c r="Q19" s="20"/>
      <c r="R19" s="20"/>
      <c r="S19" s="21"/>
      <c r="T19" s="22"/>
      <c r="U19" s="19"/>
      <c r="V19" s="20"/>
      <c r="W19" s="20"/>
      <c r="X19" s="21"/>
      <c r="Y19" s="22"/>
      <c r="Z19" s="19"/>
      <c r="AA19" s="20"/>
      <c r="AB19" s="20"/>
      <c r="AC19" s="21"/>
      <c r="AD19" s="22"/>
      <c r="AE19" s="19"/>
      <c r="AF19" s="20"/>
      <c r="AG19" s="20"/>
      <c r="AH19" s="21"/>
      <c r="AI19" s="22"/>
      <c r="AJ19" s="19"/>
      <c r="AK19" s="20"/>
      <c r="AL19" s="20"/>
      <c r="AM19" s="21"/>
      <c r="AN19" s="22"/>
      <c r="AO19" s="19"/>
      <c r="AP19" s="20"/>
      <c r="AQ19" s="20"/>
      <c r="AR19" s="21"/>
      <c r="AS19" s="22"/>
      <c r="AT19" s="19"/>
      <c r="AU19" s="20"/>
      <c r="AV19" s="20"/>
      <c r="AW19" s="21"/>
      <c r="AX19" s="22"/>
    </row>
    <row r="20" spans="1:50" ht="22.5" hidden="1" customHeight="1" thickTop="1">
      <c r="A20" s="9">
        <v>1</v>
      </c>
      <c r="C20" s="23"/>
      <c r="D20" s="23"/>
      <c r="E20" s="37">
        <f t="shared" si="2"/>
        <v>0</v>
      </c>
      <c r="F20" s="38">
        <f t="shared" si="3"/>
        <v>0</v>
      </c>
      <c r="G20" s="38">
        <f t="shared" si="3"/>
        <v>0</v>
      </c>
      <c r="H20" s="39">
        <f t="shared" si="3"/>
        <v>0</v>
      </c>
      <c r="I20" s="23">
        <f t="shared" si="0"/>
        <v>0</v>
      </c>
      <c r="J20" s="40">
        <f t="shared" si="1"/>
        <v>0</v>
      </c>
      <c r="K20" s="24"/>
      <c r="L20" s="25"/>
      <c r="M20" s="25"/>
      <c r="N20" s="26"/>
      <c r="O20" s="27"/>
      <c r="P20" s="24"/>
      <c r="Q20" s="25"/>
      <c r="R20" s="25"/>
      <c r="S20" s="26"/>
      <c r="T20" s="27"/>
      <c r="U20" s="24"/>
      <c r="V20" s="25"/>
      <c r="W20" s="25"/>
      <c r="X20" s="26"/>
      <c r="Y20" s="27"/>
      <c r="Z20" s="24"/>
      <c r="AA20" s="25"/>
      <c r="AB20" s="25"/>
      <c r="AC20" s="26"/>
      <c r="AD20" s="27"/>
      <c r="AE20" s="24"/>
      <c r="AF20" s="25"/>
      <c r="AG20" s="25"/>
      <c r="AH20" s="26"/>
      <c r="AI20" s="27"/>
      <c r="AJ20" s="24"/>
      <c r="AK20" s="25"/>
      <c r="AL20" s="25"/>
      <c r="AM20" s="26"/>
      <c r="AN20" s="27"/>
      <c r="AO20" s="24"/>
      <c r="AP20" s="25"/>
      <c r="AQ20" s="25"/>
      <c r="AR20" s="26"/>
      <c r="AS20" s="27"/>
      <c r="AT20" s="24"/>
      <c r="AU20" s="25"/>
      <c r="AV20" s="25"/>
      <c r="AW20" s="26"/>
      <c r="AX20" s="27"/>
    </row>
    <row r="21" spans="1:50" ht="13.5" customHeight="1">
      <c r="A21" s="9">
        <v>2</v>
      </c>
      <c r="C21" s="646" t="s">
        <v>29</v>
      </c>
      <c r="D21" s="655"/>
      <c r="E21" s="41">
        <f t="shared" ref="E21:K21" si="6">SUM(E7:E20)</f>
        <v>1200</v>
      </c>
      <c r="F21" s="42">
        <f t="shared" si="6"/>
        <v>0</v>
      </c>
      <c r="G21" s="42">
        <f t="shared" si="6"/>
        <v>960</v>
      </c>
      <c r="H21" s="43">
        <f t="shared" si="6"/>
        <v>0</v>
      </c>
      <c r="I21" s="652">
        <f t="shared" si="6"/>
        <v>2160</v>
      </c>
      <c r="J21" s="644">
        <f>SUM(J7:J20)</f>
        <v>22</v>
      </c>
      <c r="K21" s="44">
        <f t="shared" si="6"/>
        <v>0</v>
      </c>
      <c r="L21" s="45">
        <f>SUM(L7:L20)-SUMIF($D$7:$D$20,"WF",L7:L20)</f>
        <v>0</v>
      </c>
      <c r="M21" s="45">
        <f>SUM(M7:M20)</f>
        <v>0</v>
      </c>
      <c r="N21" s="46">
        <f>SUM(N7:N20)</f>
        <v>0</v>
      </c>
      <c r="O21" s="644">
        <f>SUM(O7:O20)</f>
        <v>0</v>
      </c>
      <c r="P21" s="44">
        <f>SUM(P7:P20)</f>
        <v>0</v>
      </c>
      <c r="Q21" s="45">
        <f>SUM(Q7:Q20)-SUMIF($D$7:$D$20,"WF",Q7:Q20)</f>
        <v>0</v>
      </c>
      <c r="R21" s="45">
        <f>SUM(R7:R20)</f>
        <v>0</v>
      </c>
      <c r="S21" s="46">
        <f>SUM(S7:S20)</f>
        <v>0</v>
      </c>
      <c r="T21" s="644">
        <f>SUM(T7:T20)</f>
        <v>0</v>
      </c>
      <c r="U21" s="44">
        <f>SUM(U7:U20)</f>
        <v>0</v>
      </c>
      <c r="V21" s="45">
        <f>SUM(V7:V20)-SUMIF($D$7:$D$20,"WF",V7:V20)</f>
        <v>0</v>
      </c>
      <c r="W21" s="45">
        <f>SUM(W7:W20)</f>
        <v>0</v>
      </c>
      <c r="X21" s="46">
        <f>SUM(X7:X20)</f>
        <v>0</v>
      </c>
      <c r="Y21" s="644">
        <f>SUM(Y7:Y20)</f>
        <v>0</v>
      </c>
      <c r="Z21" s="44">
        <f>SUM(Z7:Z20)</f>
        <v>0</v>
      </c>
      <c r="AA21" s="45">
        <f>SUM(AA7:AA20)-SUMIF($D$7:$D$20,"WF",AA7:AA20)</f>
        <v>0</v>
      </c>
      <c r="AB21" s="45">
        <f>SUM(AB7:AB20)</f>
        <v>0</v>
      </c>
      <c r="AC21" s="46">
        <f>SUM(AC7:AC20)</f>
        <v>0</v>
      </c>
      <c r="AD21" s="644">
        <f>SUM(AD7:AD20)</f>
        <v>0</v>
      </c>
      <c r="AE21" s="44">
        <f>SUM(AE7:AE20)</f>
        <v>0</v>
      </c>
      <c r="AF21" s="45">
        <f>SUM(AF7:AF20)-SUMIF($D$7:$D$20,"WF",AF7:AF20)</f>
        <v>0</v>
      </c>
      <c r="AG21" s="45">
        <f>SUM(AG7:AG20)</f>
        <v>0</v>
      </c>
      <c r="AH21" s="46">
        <f>SUM(AH7:AH20)</f>
        <v>0</v>
      </c>
      <c r="AI21" s="644">
        <f>SUM(AI7:AI20)</f>
        <v>0</v>
      </c>
      <c r="AJ21" s="44">
        <f>SUM(AJ7:AJ20)</f>
        <v>48</v>
      </c>
      <c r="AK21" s="45">
        <f>SUM(AK7:AK20)-SUMIF($D$7:$D$20,"WF",AK7:AK20)</f>
        <v>0</v>
      </c>
      <c r="AL21" s="45">
        <f t="shared" ref="AL21:AS21" si="7">SUM(AL7:AL20)</f>
        <v>16</v>
      </c>
      <c r="AM21" s="46">
        <f t="shared" si="7"/>
        <v>0</v>
      </c>
      <c r="AN21" s="644">
        <f t="shared" si="7"/>
        <v>12</v>
      </c>
      <c r="AO21" s="44">
        <f t="shared" si="7"/>
        <v>32</v>
      </c>
      <c r="AP21" s="45">
        <f t="shared" si="7"/>
        <v>0</v>
      </c>
      <c r="AQ21" s="45">
        <f t="shared" si="7"/>
        <v>48</v>
      </c>
      <c r="AR21" s="46">
        <f t="shared" si="7"/>
        <v>0</v>
      </c>
      <c r="AS21" s="644">
        <f t="shared" si="7"/>
        <v>10</v>
      </c>
      <c r="AT21" s="44">
        <f t="shared" ref="AT21:AX21" si="8">SUM(AT7:AT20)</f>
        <v>0</v>
      </c>
      <c r="AU21" s="45">
        <f t="shared" si="8"/>
        <v>0</v>
      </c>
      <c r="AV21" s="45">
        <f t="shared" si="8"/>
        <v>0</v>
      </c>
      <c r="AW21" s="46">
        <f t="shared" si="8"/>
        <v>32</v>
      </c>
      <c r="AX21" s="644">
        <f t="shared" si="8"/>
        <v>5</v>
      </c>
    </row>
    <row r="22" spans="1:50" ht="13.5" customHeight="1">
      <c r="C22" s="648"/>
      <c r="D22" s="656"/>
      <c r="E22" s="641" t="str">
        <f>CONCATENATE(SUM(K22:AS22)," godz. x ",tyg," tygodni")</f>
        <v>144 godz. x 15 tygodni</v>
      </c>
      <c r="F22" s="642"/>
      <c r="G22" s="642"/>
      <c r="H22" s="642"/>
      <c r="I22" s="653"/>
      <c r="J22" s="645"/>
      <c r="K22" s="641">
        <f>SUM(K21:N21)</f>
        <v>0</v>
      </c>
      <c r="L22" s="642"/>
      <c r="M22" s="642"/>
      <c r="N22" s="643"/>
      <c r="O22" s="645"/>
      <c r="P22" s="641">
        <f>SUM(P21:S21)</f>
        <v>0</v>
      </c>
      <c r="Q22" s="642"/>
      <c r="R22" s="642"/>
      <c r="S22" s="643"/>
      <c r="T22" s="645"/>
      <c r="U22" s="641">
        <f>SUM(U21:X21)</f>
        <v>0</v>
      </c>
      <c r="V22" s="642"/>
      <c r="W22" s="642"/>
      <c r="X22" s="643"/>
      <c r="Y22" s="645"/>
      <c r="Z22" s="641">
        <f>SUM(Z21:AC21)</f>
        <v>0</v>
      </c>
      <c r="AA22" s="642"/>
      <c r="AB22" s="642"/>
      <c r="AC22" s="643"/>
      <c r="AD22" s="645"/>
      <c r="AE22" s="641">
        <f>SUM(AE21:AH21)</f>
        <v>0</v>
      </c>
      <c r="AF22" s="642"/>
      <c r="AG22" s="642"/>
      <c r="AH22" s="643"/>
      <c r="AI22" s="645"/>
      <c r="AJ22" s="641">
        <f>SUM(AJ21:AM21)</f>
        <v>64</v>
      </c>
      <c r="AK22" s="642"/>
      <c r="AL22" s="642"/>
      <c r="AM22" s="643"/>
      <c r="AN22" s="645"/>
      <c r="AO22" s="641">
        <f>SUM(AO21:AR21)</f>
        <v>80</v>
      </c>
      <c r="AP22" s="642"/>
      <c r="AQ22" s="642"/>
      <c r="AR22" s="643"/>
      <c r="AS22" s="645"/>
      <c r="AT22" s="641">
        <f>SUM(AT21:AW21)</f>
        <v>32</v>
      </c>
      <c r="AU22" s="642"/>
      <c r="AV22" s="642"/>
      <c r="AW22" s="643"/>
      <c r="AX22" s="645"/>
    </row>
    <row r="23" spans="1:50" ht="13.5" customHeight="1">
      <c r="C23" s="650" t="s">
        <v>35</v>
      </c>
      <c r="D23" s="654"/>
      <c r="E23" s="28" t="e">
        <f ca="1">SUM(K23:AS23)</f>
        <v>#NAME?</v>
      </c>
      <c r="K23" s="28" t="e">
        <f ca="1">LiczbaEgz(K7:N20)</f>
        <v>#NAME?</v>
      </c>
      <c r="P23" s="28" t="e">
        <f ca="1">LiczbaEgz(P7:S20)</f>
        <v>#NAME?</v>
      </c>
      <c r="U23" s="28" t="e">
        <f ca="1">LiczbaEgz(U7:X20)</f>
        <v>#NAME?</v>
      </c>
      <c r="Z23" s="28" t="e">
        <f ca="1">LiczbaEgz(Z7:AC20)</f>
        <v>#NAME?</v>
      </c>
      <c r="AE23" s="28"/>
      <c r="AJ23" s="28" t="e">
        <f ca="1">LiczbaEgz(AJ7:AM20)</f>
        <v>#NAME?</v>
      </c>
      <c r="AO23" s="28" t="e">
        <f ca="1">LiczbaEgz(AO7:AR20)</f>
        <v>#NAME?</v>
      </c>
      <c r="AT23" s="28" t="e">
        <f ca="1">LiczbaEgz(AT7:AW20)</f>
        <v>#NAME?</v>
      </c>
    </row>
    <row r="38" spans="4:4">
      <c r="D38" s="31"/>
    </row>
  </sheetData>
  <mergeCells count="32">
    <mergeCell ref="AT5:AX5"/>
    <mergeCell ref="AX21:AX22"/>
    <mergeCell ref="AT22:AW22"/>
    <mergeCell ref="Z22:AC22"/>
    <mergeCell ref="AE22:AH22"/>
    <mergeCell ref="AD21:AD22"/>
    <mergeCell ref="AE5:AI5"/>
    <mergeCell ref="AJ5:AN5"/>
    <mergeCell ref="AJ22:AM22"/>
    <mergeCell ref="AO22:AR22"/>
    <mergeCell ref="AI21:AI22"/>
    <mergeCell ref="AN21:AN22"/>
    <mergeCell ref="AO5:AS5"/>
    <mergeCell ref="AS21:AS22"/>
    <mergeCell ref="U22:X22"/>
    <mergeCell ref="Y21:Y22"/>
    <mergeCell ref="C5:C6"/>
    <mergeCell ref="U5:Y5"/>
    <mergeCell ref="Z5:AD5"/>
    <mergeCell ref="K5:O5"/>
    <mergeCell ref="P5:T5"/>
    <mergeCell ref="E5:J5"/>
    <mergeCell ref="D5:D6"/>
    <mergeCell ref="C21:D22"/>
    <mergeCell ref="C23:D23"/>
    <mergeCell ref="K22:N22"/>
    <mergeCell ref="T21:T22"/>
    <mergeCell ref="E22:H22"/>
    <mergeCell ref="I21:I22"/>
    <mergeCell ref="J21:J22"/>
    <mergeCell ref="O21:O22"/>
    <mergeCell ref="P22:S22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20:N22 O20:O21 P20:S22 T20:T21 AN21 U21:X22 AE21:AH22 AO21:AR22 Y21 AI21 AS21 Z21:AC22 AJ21:AM22 AD21 U20:AX20 AT21:AW22 AX21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D19 AE11:AE19 AE7:AE9 AF7:AX19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0" fitToHeight="10" orientation="landscape" r:id="rId1"/>
  <headerFooter alignWithMargins="0"/>
  <legacyDrawing r:id="rId2"/>
  <controls>
    <control shapeId="3075" r:id="rId3" name="CommandButton3"/>
    <control shapeId="3074" r:id="rId4" name="CommandButton2"/>
    <control shapeId="3073" r:id="rId5" name="CommandButton1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2"/>
  <dimension ref="B2:D11"/>
  <sheetViews>
    <sheetView showGridLines="0" workbookViewId="0">
      <selection activeCell="D17" sqref="D17"/>
    </sheetView>
  </sheetViews>
  <sheetFormatPr defaultRowHeight="15"/>
  <cols>
    <col min="1" max="1" width="3.85546875" style="1" customWidth="1"/>
    <col min="2" max="2" width="53.42578125" style="1" bestFit="1" customWidth="1"/>
    <col min="3" max="3" width="5.5703125" style="1" customWidth="1"/>
    <col min="4" max="16384" width="9.140625" style="1"/>
  </cols>
  <sheetData>
    <row r="2" spans="2:4" ht="15.75">
      <c r="B2" s="657" t="s">
        <v>19</v>
      </c>
      <c r="C2" s="657"/>
    </row>
    <row r="4" spans="2:4" ht="20.25" customHeight="1">
      <c r="B4" s="2" t="s">
        <v>13</v>
      </c>
      <c r="C4" s="3">
        <v>15</v>
      </c>
      <c r="D4" s="7" t="s">
        <v>21</v>
      </c>
    </row>
    <row r="5" spans="2:4" ht="20.25" customHeight="1">
      <c r="B5" s="6" t="s">
        <v>20</v>
      </c>
      <c r="C5" s="4">
        <v>32</v>
      </c>
      <c r="D5" s="7" t="s">
        <v>22</v>
      </c>
    </row>
    <row r="6" spans="2:4" ht="20.25" customHeight="1">
      <c r="B6" s="6" t="s">
        <v>14</v>
      </c>
      <c r="C6" s="4">
        <v>300</v>
      </c>
      <c r="D6" s="7" t="s">
        <v>26</v>
      </c>
    </row>
    <row r="7" spans="2:4" ht="20.25" customHeight="1">
      <c r="B7" s="6" t="s">
        <v>15</v>
      </c>
      <c r="C7" s="4">
        <v>350</v>
      </c>
      <c r="D7" s="7" t="s">
        <v>27</v>
      </c>
    </row>
    <row r="8" spans="2:4" ht="20.25" customHeight="1">
      <c r="B8" s="6" t="s">
        <v>16</v>
      </c>
      <c r="C8" s="4">
        <v>6</v>
      </c>
      <c r="D8" s="7" t="s">
        <v>23</v>
      </c>
    </row>
    <row r="9" spans="2:4" ht="20.25" customHeight="1">
      <c r="B9" s="6" t="s">
        <v>17</v>
      </c>
      <c r="C9" s="4">
        <v>7</v>
      </c>
      <c r="D9" s="7" t="s">
        <v>24</v>
      </c>
    </row>
    <row r="10" spans="2:4" ht="20.25" customHeight="1">
      <c r="B10" s="6" t="s">
        <v>18</v>
      </c>
      <c r="C10" s="4">
        <v>10</v>
      </c>
      <c r="D10" s="7" t="s">
        <v>25</v>
      </c>
    </row>
    <row r="11" spans="2:4" ht="20.25" customHeight="1">
      <c r="B11" s="8" t="s">
        <v>33</v>
      </c>
      <c r="C11" s="5">
        <v>27</v>
      </c>
      <c r="D11" s="7" t="s">
        <v>34</v>
      </c>
    </row>
  </sheetData>
  <mergeCells count="1">
    <mergeCell ref="B2:C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C5:J12"/>
  <sheetViews>
    <sheetView workbookViewId="0">
      <selection activeCell="H22" sqref="H22"/>
    </sheetView>
  </sheetViews>
  <sheetFormatPr defaultRowHeight="12.75"/>
  <sheetData>
    <row r="5" spans="3:10">
      <c r="G5" t="s">
        <v>62</v>
      </c>
      <c r="H5" t="s">
        <v>63</v>
      </c>
      <c r="I5" t="s">
        <v>64</v>
      </c>
      <c r="J5" t="s">
        <v>65</v>
      </c>
    </row>
    <row r="6" spans="3:10">
      <c r="F6">
        <v>5664</v>
      </c>
      <c r="G6">
        <v>89</v>
      </c>
      <c r="H6">
        <v>44</v>
      </c>
      <c r="I6">
        <v>41</v>
      </c>
      <c r="J6">
        <v>13</v>
      </c>
    </row>
    <row r="8" spans="3:10">
      <c r="C8">
        <v>1496</v>
      </c>
      <c r="G8">
        <f>G6*8</f>
        <v>712</v>
      </c>
      <c r="H8">
        <f t="shared" ref="H8:J8" si="0">H6*8</f>
        <v>352</v>
      </c>
      <c r="I8">
        <f t="shared" si="0"/>
        <v>328</v>
      </c>
      <c r="J8">
        <f t="shared" si="0"/>
        <v>104</v>
      </c>
    </row>
    <row r="9" spans="3:10">
      <c r="F9">
        <f>SUM(G9:J9)</f>
        <v>5664</v>
      </c>
      <c r="G9">
        <f>G8*5</f>
        <v>3560</v>
      </c>
      <c r="H9">
        <f>H8*2</f>
        <v>704</v>
      </c>
      <c r="I9">
        <f>I8*3</f>
        <v>984</v>
      </c>
      <c r="J9">
        <f>J8*4</f>
        <v>416</v>
      </c>
    </row>
    <row r="10" spans="3:10">
      <c r="G10">
        <v>63</v>
      </c>
      <c r="H10">
        <v>13</v>
      </c>
      <c r="I10">
        <v>17</v>
      </c>
      <c r="J10">
        <v>7</v>
      </c>
    </row>
    <row r="11" spans="3:10">
      <c r="G11">
        <v>132</v>
      </c>
      <c r="H11">
        <v>27</v>
      </c>
      <c r="I11">
        <v>36</v>
      </c>
      <c r="J11">
        <v>15</v>
      </c>
    </row>
    <row r="12" spans="3:10">
      <c r="G12">
        <v>1.5</v>
      </c>
      <c r="H12">
        <v>0.6</v>
      </c>
      <c r="I12">
        <v>0.8</v>
      </c>
      <c r="J12">
        <v>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18</vt:i4>
      </vt:variant>
    </vt:vector>
  </HeadingPairs>
  <TitlesOfParts>
    <vt:vector size="24" baseType="lpstr">
      <vt:lpstr>Kierunek</vt:lpstr>
      <vt:lpstr>Podstawowe obieralne</vt:lpstr>
      <vt:lpstr>Kierunkowe obieralne</vt:lpstr>
      <vt:lpstr>Specjalność</vt:lpstr>
      <vt:lpstr>P</vt:lpstr>
      <vt:lpstr>Arkusz1</vt:lpstr>
      <vt:lpstr>druk_kier</vt:lpstr>
      <vt:lpstr>druk_podst</vt:lpstr>
      <vt:lpstr>'Kierunkowe obieralne'!druk_spec</vt:lpstr>
      <vt:lpstr>'Podstawowe obieralne'!druk_spec</vt:lpstr>
      <vt:lpstr>druk_spec</vt:lpstr>
      <vt:lpstr>ECTS_r</vt:lpstr>
      <vt:lpstr>ECTS_s</vt:lpstr>
      <vt:lpstr>egz_r</vt:lpstr>
      <vt:lpstr>egz_s</vt:lpstr>
      <vt:lpstr>max_11</vt:lpstr>
      <vt:lpstr>max_st</vt:lpstr>
      <vt:lpstr>max_t</vt:lpstr>
      <vt:lpstr>min_st</vt:lpstr>
      <vt:lpstr>Kierunek!Obszar_wydruku</vt:lpstr>
      <vt:lpstr>'Kierunkowe obieralne'!Obszar_wydruku</vt:lpstr>
      <vt:lpstr>'Podstawowe obieralne'!Obszar_wydruku</vt:lpstr>
      <vt:lpstr>Specjalność!Obszar_wydruku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Sławomir Nagnajewicz</cp:lastModifiedBy>
  <cp:lastPrinted>2012-07-17T07:05:00Z</cp:lastPrinted>
  <dcterms:created xsi:type="dcterms:W3CDTF">2002-04-29T07:10:53Z</dcterms:created>
  <dcterms:modified xsi:type="dcterms:W3CDTF">2015-06-02T09:18:02Z</dcterms:modified>
</cp:coreProperties>
</file>